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CAGR Calculator" sheetId="2" state="visible" r:id="rId4"/>
    <sheet name="Actual vs Smoothed" sheetId="3" state="visible" r:id="rId5"/>
    <sheet name="Compare" sheetId="4" state="visible" r:id="rId6"/>
    <sheet name="Worked Examples" sheetId="5" state="visible" r:id="rId7"/>
    <sheet name="Formula Guide" sheetId="6" state="visible" r:id="rId8"/>
    <sheet name="Checks" sheetId="7" state="visible" r:id="rId9"/>
  </sheets>
  <definedNames>
    <definedName function="false" hidden="false" name="Absolute_Change" vbProcedure="false">'CAGR Calculator'!$I$17</definedName>
    <definedName function="false" hidden="false" name="Beginning_Value" vbProcedure="false">'CAGR Calculator'!$D$8</definedName>
    <definedName function="false" hidden="false" name="CAGR_Result" vbProcedure="false">'CAGR Calculator'!$H$11</definedName>
    <definedName function="false" hidden="false" name="Checks_Status" vbProcedure="false">Checks!$E$25</definedName>
    <definedName function="false" hidden="false" name="Doubling_Time" vbProcedure="false">'CAGR Calculator'!$I$16</definedName>
    <definedName function="false" hidden="false" name="Ending_Value" vbProcedure="false">'CAGR Calculator'!$D$10</definedName>
    <definedName function="false" hidden="false" name="Growth_Multiple" vbProcedure="false">'CAGR Calculator'!$I$15</definedName>
    <definedName function="false" hidden="false" name="Path_Average" vbProcedure="false">'Actual vs Smoothed'!$E$45</definedName>
    <definedName function="false" hidden="false" name="Path_CAGR" vbProcedure="false">'Actual vs Smoothed'!$E$44</definedName>
    <definedName function="false" hidden="false" name="Path_Last" vbProcedure="false">'Actual vs Smoothed'!$E$43</definedName>
    <definedName function="false" hidden="false" name="Path_Periods" vbProcedure="false">'Actual vs Smoothed'!$E$41</definedName>
    <definedName function="false" hidden="false" name="Total_Growth" vbProcedure="false">'CAGR Calculator'!$I$14</definedName>
    <definedName function="false" hidden="false" name="Years_N" vbProcedure="false">'CAGR Calculator'!$D$12</definedName>
  </definedNames>
  <calcPr fullCalcOnLoad="1"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8" authorId="0">
      <text>
        <r>
          <rPr>
            <sz val="10"/>
            <rFont val="Arial"/>
            <family val="2"/>
          </rPr>
          <t xml:space="preserve">Example from the online calculator — replace with your own.</t>
        </r>
      </text>
    </comment>
  </commentList>
</comments>
</file>

<file path=xl/sharedStrings.xml><?xml version="1.0" encoding="utf-8"?>
<sst xmlns="http://schemas.openxmlformats.org/spreadsheetml/2006/main" count="260" uniqueCount="216">
  <si>
    <t xml:space="preserve">CAGR Calculator — Excel Workbook</t>
  </si>
  <si>
    <t xml:space="preserve">BabaDigit free resource · babadigit.com/cagr-calculator</t>
  </si>
  <si>
    <t xml:space="preserve">What this workbook does</t>
  </si>
  <si>
    <t xml:space="preserve">Compound annual growth rate (CAGR) is the single steady yearly rate that carries a value from where it started to where it ended. This workbook calculates CAGR, total growth, the growth multiple and the doubling time — using the same method as the free CAGR Calculator on babadigit.com — and shows your real year-by-year path next to the smoothed one.</t>
  </si>
  <si>
    <t xml:space="preserve">How to use it</t>
  </si>
  <si>
    <t xml:space="preserve">1. Open 'CAGR Calculator'</t>
  </si>
  <si>
    <t xml:space="preserve">Enter the beginning value, the ending value and the number of years in the yellow cells.</t>
  </si>
  <si>
    <t xml:space="preserve">2. Read the result</t>
  </si>
  <si>
    <t xml:space="preserve">The navy panel shows the CAGR, total growth, growth multiple and doubling time.</t>
  </si>
  <si>
    <t xml:space="preserve">3. Check the real path</t>
  </si>
  <si>
    <t xml:space="preserve">'Actual vs Smoothed' takes your year-by-year figures and charts them against the steady CAGR line.</t>
  </si>
  <si>
    <t xml:space="preserve">4. Compare</t>
  </si>
  <si>
    <t xml:space="preserve">'Compare' puts up to four series side by side, ranked by CAGR.</t>
  </si>
  <si>
    <t xml:space="preserve">Inputs explained</t>
  </si>
  <si>
    <t xml:space="preserve">Beginning value</t>
  </si>
  <si>
    <t xml:space="preserve">The figure at the start of the period. Must be above zero.</t>
  </si>
  <si>
    <t xml:space="preserve">Ending value</t>
  </si>
  <si>
    <t xml:space="preserve">The figure at the end of the period. Must be above zero.</t>
  </si>
  <si>
    <t xml:space="preserve">Number of years</t>
  </si>
  <si>
    <t xml:space="preserve">Count the gaps between the dates, not the data points: 2020 to 2025 is 5 years. Fractions are fine — 18 months is 1.5.</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</si>
  <si>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</si>
  <si>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</si>
  <si>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</si>
  <si>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</si>
  <si>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</si>
  <si>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</si>
  <si>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</si>
  <si>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  (a dash)</t>
  </si>
  <si>
    <t xml:space="preserve">The result is not mathematically available for the figures entered — see 'Input checks'.</t>
  </si>
  <si>
    <t xml:space="preserve">How to interpret CAGR</t>
  </si>
  <si>
    <t xml:space="preserve">Positive CAGR</t>
  </si>
  <si>
    <t xml:space="preserve">The steady yearly growth rate that would produce the same start and end. The real path almost certainly varied.</t>
  </si>
  <si>
    <t xml:space="preserve">Negative CAGR</t>
  </si>
  <si>
    <t xml:space="preserve">A steady yearly rate of decline across the period.</t>
  </si>
  <si>
    <t xml:space="preserve">Doubling time</t>
  </si>
  <si>
    <t xml:space="preserve">How long the value would take to double if it kept growing at this rate. Not shown when CAGR is zero or negative.</t>
  </si>
  <si>
    <t xml:space="preserve">Average growth</t>
  </si>
  <si>
    <t xml:space="preserve">The simple average of yearly percentages overstates growth whenever the path is bumpy. Use CAGR.</t>
  </si>
  <si>
    <t xml:space="preserve">Limitations and assumptions</t>
  </si>
  <si>
    <t xml:space="preserve">•  CAGR uses only the first and last value. Everything in between — the crash, the recovery — is invisible.</t>
  </si>
  <si>
    <t xml:space="preserve">•  The start and end dates decide the answer. Check which period was chosen before trusting a CAGR.</t>
  </si>
  <si>
    <t xml:space="preserve">•  A beginning or ending value of zero or below has no CAGR. Quote the absolute change instead.</t>
  </si>
  <si>
    <t xml:space="preserve">•  For an investment with deposits or withdrawals along the way, CAGR is misleading — use IRR instead.</t>
  </si>
  <si>
    <t xml:space="preserve">•  CAGR is nominal: it does not remove inflation unless you deflate both values first.</t>
  </si>
  <si>
    <t xml:space="preserve">•  Results are for general information only, not financial advice.</t>
  </si>
  <si>
    <t xml:space="preserve">Workbook contents</t>
  </si>
  <si>
    <t xml:space="preserve">CAGR Calculator</t>
  </si>
  <si>
    <t xml:space="preserve">Your calculation: inputs, results, interpretation and the smoothed growth path.</t>
  </si>
  <si>
    <t xml:space="preserve">Actual vs Smoothed</t>
  </si>
  <si>
    <t xml:space="preserve">Your real year-by-year figures against the smoothed CAGR line, with a chart.</t>
  </si>
  <si>
    <t xml:space="preserve">Compare</t>
  </si>
  <si>
    <t xml:space="preserve">Up to four series ranked by CAGR.</t>
  </si>
  <si>
    <t xml:space="preserve">Worked Examples</t>
  </si>
  <si>
    <t xml:space="preserve">The worked examples from the article, including CAGR versus average growth.</t>
  </si>
  <si>
    <t xml:space="preserve">Formula Guide</t>
  </si>
  <si>
    <t xml:space="preserve">The maths and the exact formula behind every result.</t>
  </si>
  <si>
    <t xml:space="preserve">Checks</t>
  </si>
  <si>
    <t xml:space="preserve">Automatic self-checks that confirm the workbook is calculating correctly.</t>
  </si>
  <si>
    <t xml:space="preserve">No macros, no add-ins, no internet connection required. Sheets are not locked, so you can adapt the workbook. © BabaDigit — free to use for your own analysis. Free online version: babadigit.com/cagr-calculator. Results are for general information only and are not financial advice.</t>
  </si>
  <si>
    <t xml:space="preserve">Enter your figures in the yellow cells. Results update automatically.</t>
  </si>
  <si>
    <t xml:space="preserve">1  Your figures</t>
  </si>
  <si>
    <t xml:space="preserve">The figure at the start of the period.</t>
  </si>
  <si>
    <t xml:space="preserve">RESULTS</t>
  </si>
  <si>
    <t xml:space="preserve">The figure at the end of the period.</t>
  </si>
  <si>
    <t xml:space="preserve">Compound annual growth rate</t>
  </si>
  <si>
    <t xml:space="preserve">Gaps between dates, not data points.</t>
  </si>
  <si>
    <t xml:space="preserve">2  The smoothed growth path</t>
  </si>
  <si>
    <t xml:space="preserve">Total growth</t>
  </si>
  <si>
    <t xml:space="preserve">Year</t>
  </si>
  <si>
    <t xml:space="preserve">Smoothed value</t>
  </si>
  <si>
    <t xml:space="preserve">Yearly growth</t>
  </si>
  <si>
    <t xml:space="preserve">Since the start</t>
  </si>
  <si>
    <t xml:space="preserve">Growth multiple</t>
  </si>
  <si>
    <t xml:space="preserve">Doubling time at this rate</t>
  </si>
  <si>
    <t xml:space="preserve">Absolute change</t>
  </si>
  <si>
    <t xml:space="preserve">Reading this result</t>
  </si>
  <si>
    <t xml:space="preserve">Input checks</t>
  </si>
  <si>
    <t xml:space="preserve">CAGR = (ending ÷ beginning)^(1 ÷ years) − 1. See 'Formula Guide'.</t>
  </si>
  <si>
    <t xml:space="preserve">At year n</t>
  </si>
  <si>
    <t xml:space="preserve">The imaginary steady path that CAGR describes. 'At year n' lands exactly on your ending value — that is the definition of CAGR. Rows appear for whole years up to the number of years entered.</t>
  </si>
  <si>
    <t xml:space="preserve">Your real year-by-year figures against the smoothed CAGR line.</t>
  </si>
  <si>
    <t xml:space="preserve">Period</t>
  </si>
  <si>
    <t xml:space="preserve">Label</t>
  </si>
  <si>
    <t xml:space="preserve">Actual value</t>
  </si>
  <si>
    <t xml:space="preserve">Actual growth</t>
  </si>
  <si>
    <t xml:space="preserve">Smoothed (CAGR)</t>
  </si>
  <si>
    <t xml:space="preserve">Actual − smoothed</t>
  </si>
  <si>
    <t xml:space="preserve">Start</t>
  </si>
  <si>
    <t xml:space="preserve">Year 1</t>
  </si>
  <si>
    <t xml:space="preserve">Year 2</t>
  </si>
  <si>
    <t xml:space="preserve">Year 3</t>
  </si>
  <si>
    <t xml:space="preserve">A calm CAGR line can hide a very bumpy real path. Always show the real series alongside a CAGR.</t>
  </si>
  <si>
    <t xml:space="preserve">Summary</t>
  </si>
  <si>
    <t xml:space="preserve">Periods of growth</t>
  </si>
  <si>
    <t xml:space="preserve">First value</t>
  </si>
  <si>
    <t xml:space="preserve">Last value</t>
  </si>
  <si>
    <t xml:space="preserve">CAGR (first to last)</t>
  </si>
  <si>
    <t xml:space="preserve">Average of yearly growth</t>
  </si>
  <si>
    <t xml:space="preserve">Average overstates CAGR by</t>
  </si>
  <si>
    <t xml:space="preserve">Largest single-year fall</t>
  </si>
  <si>
    <t xml:space="preserve">Enter the starting value in period 0 and one value per year below it, with no gaps. The number of years is counted automatically as the gaps between the first and last value. Periods is the number of years of growth, not the number of figures. The smoothed line is held flat after your last value.</t>
  </si>
  <si>
    <t xml:space="preserve">Up to four series side by side, ranked by CAGR.</t>
  </si>
  <si>
    <t xml:space="preserve">Series 1</t>
  </si>
  <si>
    <t xml:space="preserve">Series 2</t>
  </si>
  <si>
    <t xml:space="preserve">Series 3</t>
  </si>
  <si>
    <t xml:space="preserve">Series 4</t>
  </si>
  <si>
    <t xml:space="preserve">Name</t>
  </si>
  <si>
    <t xml:space="preserve">Revenue</t>
  </si>
  <si>
    <t xml:space="preserve">Bumpy company</t>
  </si>
  <si>
    <t xml:space="preserve">Investment</t>
  </si>
  <si>
    <t xml:space="preserve">Declining sales</t>
  </si>
  <si>
    <t xml:space="preserve">Results</t>
  </si>
  <si>
    <t xml:space="preserve">CAGR</t>
  </si>
  <si>
    <t xml:space="preserve">Rank (highest CAGR = 1)</t>
  </si>
  <si>
    <t xml:space="preserve">A high CAGR over a short period often reflects a small starting base. Compare series over the same period, and look at the absolute numbers too. The example series are fictional.</t>
  </si>
  <si>
    <t xml:space="preserve">Fictional scenarios — the same examples as babadigit.com/cagr-calculator.</t>
  </si>
  <si>
    <t xml:space="preserve">Example 1 — Revenue growth: a business over five years</t>
  </si>
  <si>
    <t xml:space="preserve">Revenue was 250,000 five years ago and is 1,000,000 today.</t>
  </si>
  <si>
    <t xml:space="preserve">Ratio</t>
  </si>
  <si>
    <t xml:space="preserve">1,000,000 ÷ 250,000 = 4.00</t>
  </si>
  <si>
    <t xml:space="preserve">(4.00 ^ (1 ÷ 5) − 1) = 31.95%</t>
  </si>
  <si>
    <t xml:space="preserve">300.00% over the whole period</t>
  </si>
  <si>
    <t xml:space="preserve">Excel RRI function</t>
  </si>
  <si>
    <t xml:space="preserve">RRI(years, beginning, ending) — the built-in equivalent</t>
  </si>
  <si>
    <t xml:space="preserve">At 31.95% a year, a value doubles in 2.50 years</t>
  </si>
  <si>
    <t xml:space="preserve">Example 2 — What it hides: a very bumpy three years</t>
  </si>
  <si>
    <t xml:space="preserve">A company starts at 100. Year one it rockets to 180, year two it collapses to 90, year three it recovers to 160.</t>
  </si>
  <si>
    <t xml:space="preserve">Value</t>
  </si>
  <si>
    <t xml:space="preserve">Growth in the year</t>
  </si>
  <si>
    <t xml:space="preserve">((160 ÷ 100) ^ (1 ÷ 3) − 1) = 16.96% — a calm figure for a business that nearly halved</t>
  </si>
  <si>
    <t xml:space="preserve">Example 3 — Investment: a holding over seven years</t>
  </si>
  <si>
    <t xml:space="preserve">An investment of 10,000 is worth 18,000 seven years later.</t>
  </si>
  <si>
    <t xml:space="preserve">((18,000 ÷ 10,000) ^ (1 ÷ 7) − 1) = 8.76%</t>
  </si>
  <si>
    <t xml:space="preserve">80.00% sounds large until it is spread across seven years</t>
  </si>
  <si>
    <t xml:space="preserve">Example 4 — CAGR versus average annual growth</t>
  </si>
  <si>
    <t xml:space="preserve">A value doubles in year one, then halves in year two, ending exactly where it began.</t>
  </si>
  <si>
    <t xml:space="preserve">Average annual growth</t>
  </si>
  <si>
    <t xml:space="preserve">(100% + (−50%)) ÷ 2 = +25% a year — for a value that ended where it started</t>
  </si>
  <si>
    <t xml:space="preserve">((100 ÷ 100) ^ (1 ÷ 2) − 1) = 0.00% — the truth</t>
  </si>
  <si>
    <t xml:space="preserve">Example 5 — A negative CAGR</t>
  </si>
  <si>
    <t xml:space="preserve">Sales fall from 500,000 to 380,000 over four years.</t>
  </si>
  <si>
    <t xml:space="preserve">About −6.63% a year: a steady rate of decline</t>
  </si>
  <si>
    <t xml:space="preserve">Change any yellow cell to see how each result responds. Examples are fictional and for illustration only.</t>
  </si>
  <si>
    <t xml:space="preserve">The method behind every result — identical to the online BabaDigit CAGR Calculator.</t>
  </si>
  <si>
    <t xml:space="preserve">The formulas</t>
  </si>
  <si>
    <t xml:space="preserve">Result</t>
  </si>
  <si>
    <t xml:space="preserve">Mathematical formula</t>
  </si>
  <si>
    <t xml:space="preserve">How this workbook calculates it</t>
  </si>
  <si>
    <t xml:space="preserve">(Ending value ÷ Beginning value)^(1 ÷ years) − 1</t>
  </si>
  <si>
    <t xml:space="preserve">=(Ending_Value/Beginning_Value)^(1/Years_N)-1</t>
  </si>
  <si>
    <t xml:space="preserve">Ending value ÷ Beginning value − 1</t>
  </si>
  <si>
    <t xml:space="preserve">=Ending_Value/Beginning_Value-1</t>
  </si>
  <si>
    <t xml:space="preserve">Ending value ÷ Beginning value</t>
  </si>
  <si>
    <t xml:space="preserve">=Ending_Value/Beginning_Value</t>
  </si>
  <si>
    <t xml:space="preserve">ln 2 ÷ ln(1 + CAGR), shown only when CAGR &gt; 0</t>
  </si>
  <si>
    <t xml:space="preserve">=IF(CAGR_Result&gt;0,LN(2)/LN(1+CAGR_Result),"—")</t>
  </si>
  <si>
    <t xml:space="preserve">Smoothed value in year t</t>
  </si>
  <si>
    <t xml:space="preserve">Beginning value × (1 + CAGR)^t</t>
  </si>
  <si>
    <t xml:space="preserve">=Beginning_Value*(1+CAGR_Result)^t</t>
  </si>
  <si>
    <t xml:space="preserve">Sum of each year's % growth ÷ number of years</t>
  </si>
  <si>
    <t xml:space="preserve">=AVERAGE(yearly growth) — shown for comparison only</t>
  </si>
  <si>
    <t xml:space="preserve">Why these rules</t>
  </si>
  <si>
    <t xml:space="preserve">•  Results appear only when all three inputs are numbers above zero — exactly like the online calculator.</t>
  </si>
  <si>
    <t xml:space="preserve">•  A beginning or ending value of zero or below has no CAGR: the ratio is undefined or its root has no real answer.</t>
  </si>
  <si>
    <t xml:space="preserve">•  Doubling time is shown only when CAGR is positive; a flat or shrinking value never doubles.</t>
  </si>
  <si>
    <t xml:space="preserve">•  Years may be fractional (18 months = 1.5). The smoothed path lists whole years only.</t>
  </si>
  <si>
    <t xml:space="preserve">•  The simple average of yearly growth is shown next to CAGR because it overstates growth whenever the path is bumpy.</t>
  </si>
  <si>
    <t xml:space="preserve">Do it in any spreadsheet</t>
  </si>
  <si>
    <t xml:space="preserve">Set-up</t>
  </si>
  <si>
    <t xml:space="preserve">Beginning value in B1, ending value in B2, years in B3.</t>
  </si>
  <si>
    <t xml:space="preserve">=(B2/B1)^(1/B3)-1</t>
  </si>
  <si>
    <t xml:space="preserve">Built-in equivalent</t>
  </si>
  <si>
    <t xml:space="preserve">=RRI(B3,B1,B2)</t>
  </si>
  <si>
    <t xml:space="preserve">Format</t>
  </si>
  <si>
    <t xml:space="preserve">Format the cell as Percentage rather than multiplying by 100.</t>
  </si>
  <si>
    <t xml:space="preserve">Named ranges used</t>
  </si>
  <si>
    <t xml:space="preserve">Beginning_Value</t>
  </si>
  <si>
    <t xml:space="preserve">'CAGR Calculator'!D8</t>
  </si>
  <si>
    <t xml:space="preserve">Ending_Value</t>
  </si>
  <si>
    <t xml:space="preserve">'CAGR Calculator'!D10</t>
  </si>
  <si>
    <t xml:space="preserve">Years_N</t>
  </si>
  <si>
    <t xml:space="preserve">'CAGR Calculator'!D12</t>
  </si>
  <si>
    <t xml:space="preserve">CAGR_Result</t>
  </si>
  <si>
    <t xml:space="preserve">'CAGR Calculator'!H11</t>
  </si>
  <si>
    <t xml:space="preserve">Total_Growth</t>
  </si>
  <si>
    <t xml:space="preserve">'CAGR Calculator'!I14</t>
  </si>
  <si>
    <t xml:space="preserve">Growth_Multiple</t>
  </si>
  <si>
    <t xml:space="preserve">'CAGR Calculator'!I15</t>
  </si>
  <si>
    <t xml:space="preserve">Doubling_Time</t>
  </si>
  <si>
    <t xml:space="preserve">'CAGR Calculator'!I16</t>
  </si>
  <si>
    <t xml:space="preserve">Absolute_Change</t>
  </si>
  <si>
    <t xml:space="preserve">'CAGR Calculator'!I17</t>
  </si>
  <si>
    <t xml:space="preserve">Path_CAGR</t>
  </si>
  <si>
    <t xml:space="preserve">'Actual vs Smoothed'!E44</t>
  </si>
  <si>
    <t xml:space="preserve">Automatic self-checks. Every row should read PASS (or N/A).</t>
  </si>
  <si>
    <t xml:space="preserve">Check</t>
  </si>
  <si>
    <t xml:space="preserve">Workbook</t>
  </si>
  <si>
    <t xml:space="preserve">Expected</t>
  </si>
  <si>
    <t xml:space="preserve">Example 1 CAGR matches the published 31.95%</t>
  </si>
  <si>
    <t xml:space="preserve">Example 1 total growth matches the published 300.00%</t>
  </si>
  <si>
    <t xml:space="preserve">Example 1 growth multiple matches the published 4.00×</t>
  </si>
  <si>
    <t xml:space="preserve">Example 1 doubling time matches the published 2.50 years</t>
  </si>
  <si>
    <t xml:space="preserve">Example 1 Excel RRI function gives 31.95%</t>
  </si>
  <si>
    <t xml:space="preserve">Example 2 CAGR matches the published 16.96%</t>
  </si>
  <si>
    <t xml:space="preserve">Example 3 CAGR matches the published 8.76%</t>
  </si>
  <si>
    <t xml:space="preserve">Example 3 total growth matches the published 80.00%</t>
  </si>
  <si>
    <t xml:space="preserve">Example 4 average growth matches the published 25%</t>
  </si>
  <si>
    <t xml:space="preserve">Example 4 CAGR matches the published 0.00%</t>
  </si>
  <si>
    <t xml:space="preserve">Example 5 CAGR matches the published −6.63%</t>
  </si>
  <si>
    <t xml:space="preserve">CAGR Calculator: beginning × (1 + CAGR)^years returns the ending value</t>
  </si>
  <si>
    <t xml:space="preserve">CAGR Calculator: Excel's RRI function agrees with the CAGR</t>
  </si>
  <si>
    <t xml:space="preserve">CAGR Calculator: doubling time doubles the value at the CAGR</t>
  </si>
  <si>
    <t xml:space="preserve">Actual vs Smoothed: the smoothed line ends on the last actual value</t>
  </si>
  <si>
    <t xml:space="preserve">Actual vs Smoothed: default series reproduces Example 2 (16.96%)</t>
  </si>
  <si>
    <t xml:space="preserve">Overall status</t>
  </si>
  <si>
    <t xml:space="preserve">'N/A' means a check does not apply to the figures currently entered. Published values are the worked-example results on babadigit.com/cagr-calculator.</t>
  </si>
</sst>
</file>

<file path=xl/styles.xml><?xml version="1.0" encoding="utf-8"?>
<styleSheet xmlns="http://schemas.openxmlformats.org/spreadsheetml/2006/main">
  <numFmts count="10">
    <numFmt numFmtId="164" formatCode="General"/>
    <numFmt numFmtId="165" formatCode="#,##0.00;[RED]\-#,##0.00;\-"/>
    <numFmt numFmtId="166" formatCode="0.00%;[RED]\-0.00%;0.00%"/>
    <numFmt numFmtId="167" formatCode="0.##"/>
    <numFmt numFmtId="168" formatCode="0.00\×"/>
    <numFmt numFmtId="169" formatCode="&quot;Year &quot;0"/>
    <numFmt numFmtId="170" formatCode="0.00&quot; years&quot;"/>
    <numFmt numFmtId="171" formatCode="0"/>
    <numFmt numFmtId="172" formatCode="#,##0"/>
    <numFmt numFmtId="173" formatCode="0.00"/>
  </numFmts>
  <fonts count="35">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334155"/>
      <name val="Arial"/>
      <family val="0"/>
      <charset val="1"/>
    </font>
    <font>
      <b val="true"/>
      <sz val="10"/>
      <color rgb="FF2563EB"/>
      <name val="Arial"/>
      <family val="0"/>
      <charset val="1"/>
    </font>
    <font>
      <i val="true"/>
      <sz val="9"/>
      <color rgb="FF64748B"/>
      <name val="Arial"/>
      <family val="0"/>
      <charset val="1"/>
    </font>
    <font>
      <sz val="10"/>
      <color rgb="FF0000FF"/>
      <name val="Arial"/>
      <family val="0"/>
      <charset val="1"/>
    </font>
    <font>
      <sz val="9"/>
      <color rgb="FF64748B"/>
      <name val="Arial"/>
      <family val="0"/>
      <charset val="1"/>
    </font>
    <font>
      <b val="true"/>
      <sz val="9"/>
      <color rgb="FF94A3B8"/>
      <name val="Arial"/>
      <family val="0"/>
      <charset val="1"/>
    </font>
    <font>
      <sz val="10"/>
      <color rgb="FFCBD5E1"/>
      <name val="Arial"/>
      <family val="0"/>
      <charset val="1"/>
    </font>
    <font>
      <b val="true"/>
      <sz val="26"/>
      <color rgb="FF14B8A6"/>
      <name val="Arial"/>
      <family val="0"/>
      <charset val="1"/>
    </font>
    <font>
      <b val="true"/>
      <sz val="11"/>
      <color rgb="FFFFFFFF"/>
      <name val="Arial"/>
      <family val="0"/>
      <charset val="1"/>
    </font>
    <font>
      <b val="true"/>
      <sz val="9"/>
      <color rgb="FFFFFFFF"/>
      <name val="Arial"/>
      <family val="0"/>
      <charset val="1"/>
    </font>
    <font>
      <sz val="10"/>
      <color rgb="FF000000"/>
      <name val="Arial"/>
      <family val="0"/>
      <charset val="1"/>
    </font>
    <font>
      <sz val="9"/>
      <color rgb="FF94A3B8"/>
      <name val="Arial"/>
      <family val="0"/>
      <charset val="1"/>
    </font>
    <font>
      <sz val="9"/>
      <color rgb="FF334155"/>
      <name val="Arial"/>
      <family val="0"/>
      <charset val="1"/>
    </font>
    <font>
      <sz val="10"/>
      <name val="Arial"/>
      <family val="2"/>
    </font>
    <font>
      <b val="true"/>
      <sz val="18"/>
      <color rgb="FF000000"/>
      <name val="Calibri"/>
      <family val="2"/>
    </font>
    <font>
      <sz val="10"/>
      <color rgb="FF000000"/>
      <name val="Calibri"/>
      <family val="2"/>
    </font>
    <font>
      <b val="true"/>
      <sz val="10"/>
      <color rgb="FF000000"/>
      <name val="Calibri"/>
      <family val="2"/>
    </font>
    <font>
      <b val="true"/>
      <sz val="10"/>
      <color rgb="FF0F766E"/>
      <name val="Arial"/>
      <family val="0"/>
      <charset val="1"/>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FFF99"/>
      </patternFill>
    </fill>
    <fill>
      <patternFill patternType="solid">
        <fgColor rgb="FFFFFFFF"/>
        <bgColor rgb="FFF8FAFC"/>
      </patternFill>
    </fill>
    <fill>
      <patternFill patternType="solid">
        <fgColor rgb="FFF8FAFC"/>
        <bgColor rgb="FFFFFFFF"/>
      </patternFill>
    </fill>
  </fills>
  <borders count="6">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1E293B"/>
      </bottom>
      <diagonal/>
    </border>
    <border diagonalUp="false" diagonalDown="false">
      <left/>
      <right/>
      <top style="medium">
        <color rgb="FF0F172A"/>
      </top>
      <bottom style="thin">
        <color rgb="FFE2E8F0"/>
      </bottom>
      <diagonal/>
    </border>
    <border diagonalUp="false" diagonalDown="false">
      <left/>
      <right/>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5" fillId="4" borderId="2" xfId="0" applyFont="true" applyBorder="true" applyAlignment="true" applyProtection="false">
      <alignment horizontal="right"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2" borderId="0" xfId="0" applyFont="true" applyBorder="false" applyAlignment="true" applyProtection="false">
      <alignment horizontal="left" vertical="bottom" textRotation="0" wrapText="false" indent="1" shrinkToFit="false"/>
      <protection locked="true" hidden="false"/>
    </xf>
    <xf numFmtId="164" fontId="18" fillId="2" borderId="0" xfId="0" applyFont="true" applyBorder="false" applyAlignment="true" applyProtection="false">
      <alignment horizontal="left" vertical="bottom" textRotation="0" wrapText="false" indent="1" shrinkToFit="false"/>
      <protection locked="true" hidden="false"/>
    </xf>
    <xf numFmtId="166" fontId="19" fillId="2" borderId="0" xfId="0" applyFont="true" applyBorder="true" applyAlignment="true" applyProtection="false">
      <alignment horizontal="left" vertical="center" textRotation="0" wrapText="false" indent="1" shrinkToFit="false"/>
      <protection locked="true" hidden="false"/>
    </xf>
    <xf numFmtId="167" fontId="15" fillId="4" borderId="2" xfId="0" applyFont="true" applyBorder="true" applyAlignment="true" applyProtection="false">
      <alignment horizontal="right" vertical="bottom" textRotation="0" wrapText="false" indent="0" shrinkToFit="false"/>
      <protection locked="true" hidden="false"/>
    </xf>
    <xf numFmtId="164" fontId="18" fillId="2" borderId="3" xfId="0" applyFont="true" applyBorder="true" applyAlignment="true" applyProtection="false">
      <alignment horizontal="left" vertical="bottom" textRotation="0" wrapText="false" indent="1" shrinkToFit="false"/>
      <protection locked="true" hidden="false"/>
    </xf>
    <xf numFmtId="166" fontId="20" fillId="2" borderId="3" xfId="0" applyFont="true" applyBorder="true" applyAlignment="true" applyProtection="false">
      <alignment horizontal="right" vertical="bottom" textRotation="0" wrapText="false" indent="1" shrinkToFit="false"/>
      <protection locked="true" hidden="false"/>
    </xf>
    <xf numFmtId="164" fontId="21" fillId="2" borderId="0" xfId="0" applyFont="true" applyBorder="false" applyAlignment="true" applyProtection="false">
      <alignment horizontal="left" vertical="center" textRotation="0" wrapText="true" indent="0" shrinkToFit="false"/>
      <protection locked="true" hidden="false"/>
    </xf>
    <xf numFmtId="164" fontId="21" fillId="2" borderId="0" xfId="0" applyFont="true" applyBorder="false" applyAlignment="true" applyProtection="false">
      <alignment horizontal="right" vertical="center" textRotation="0" wrapText="true" indent="0" shrinkToFit="false"/>
      <protection locked="true" hidden="false"/>
    </xf>
    <xf numFmtId="168" fontId="20" fillId="2" borderId="3" xfId="0" applyFont="true" applyBorder="true" applyAlignment="true" applyProtection="false">
      <alignment horizontal="right" vertical="bottom" textRotation="0" wrapText="false" indent="1" shrinkToFit="false"/>
      <protection locked="true" hidden="false"/>
    </xf>
    <xf numFmtId="169" fontId="7" fillId="0" borderId="2" xfId="0" applyFont="true" applyBorder="true" applyAlignment="true" applyProtection="false">
      <alignment horizontal="left" vertical="bottom" textRotation="0" wrapText="false" indent="1" shrinkToFit="false"/>
      <protection locked="true" hidden="false"/>
    </xf>
    <xf numFmtId="165" fontId="22" fillId="0" borderId="2" xfId="0" applyFont="true" applyBorder="true" applyAlignment="true" applyProtection="false">
      <alignment horizontal="right" vertical="bottom" textRotation="0" wrapText="false" indent="0" shrinkToFit="false"/>
      <protection locked="true" hidden="false"/>
    </xf>
    <xf numFmtId="166" fontId="22" fillId="0" borderId="2" xfId="0" applyFont="true" applyBorder="true" applyAlignment="true" applyProtection="false">
      <alignment horizontal="right" vertical="bottom" textRotation="0" wrapText="false" indent="0" shrinkToFit="false"/>
      <protection locked="true" hidden="false"/>
    </xf>
    <xf numFmtId="170" fontId="20" fillId="2" borderId="3" xfId="0" applyFont="true" applyBorder="true" applyAlignment="true" applyProtection="false">
      <alignment horizontal="right" vertical="bottom" textRotation="0" wrapText="false" indent="1" shrinkToFit="false"/>
      <protection locked="true" hidden="false"/>
    </xf>
    <xf numFmtId="165" fontId="20" fillId="2" borderId="3" xfId="0" applyFont="true" applyBorder="true" applyAlignment="true" applyProtection="false">
      <alignment horizontal="right" vertical="bottom" textRotation="0" wrapText="false" indent="1" shrinkToFit="false"/>
      <protection locked="true" hidden="false"/>
    </xf>
    <xf numFmtId="164" fontId="23" fillId="2" borderId="0" xfId="0" applyFont="true" applyBorder="true" applyAlignment="true" applyProtection="false">
      <alignment horizontal="left" vertical="bottom" textRotation="0" wrapText="false" indent="1"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4" fontId="24" fillId="0" borderId="0" xfId="0" applyFont="true" applyBorder="true" applyAlignment="true" applyProtection="false">
      <alignment horizontal="general" vertical="top" textRotation="0" wrapText="true" indent="0" shrinkToFit="false"/>
      <protection locked="true" hidden="false"/>
    </xf>
    <xf numFmtId="164" fontId="8" fillId="0" borderId="4" xfId="0" applyFont="true" applyBorder="true" applyAlignment="false" applyProtection="false">
      <alignment horizontal="general" vertical="bottom" textRotation="0" wrapText="false" indent="0" shrinkToFit="false"/>
      <protection locked="true" hidden="false"/>
    </xf>
    <xf numFmtId="165" fontId="10" fillId="0" borderId="4" xfId="0" applyFont="true" applyBorder="true" applyAlignment="true" applyProtection="false">
      <alignment horizontal="right"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6" fontId="10" fillId="0" borderId="4" xfId="0" applyFont="true" applyBorder="true" applyAlignment="true" applyProtection="false">
      <alignment horizontal="right" vertical="bottom" textRotation="0" wrapText="false" indent="0" shrinkToFit="false"/>
      <protection locked="true" hidden="false"/>
    </xf>
    <xf numFmtId="164" fontId="7" fillId="0" borderId="2" xfId="0" applyFont="true" applyBorder="true" applyAlignment="true" applyProtection="false">
      <alignment horizontal="center" vertical="bottom" textRotation="0" wrapText="false" indent="0" shrinkToFit="false"/>
      <protection locked="true" hidden="false"/>
    </xf>
    <xf numFmtId="164" fontId="15" fillId="4" borderId="2"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71" fontId="8" fillId="0" borderId="2" xfId="0" applyFont="true" applyBorder="true" applyAlignment="true" applyProtection="false">
      <alignment horizontal="right"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5" fillId="4" borderId="2" xfId="0" applyFont="true" applyBorder="true" applyAlignment="true" applyProtection="false">
      <alignment horizontal="right" vertical="bottom" textRotation="0" wrapText="true" indent="0" shrinkToFit="false"/>
      <protection locked="true" hidden="false"/>
    </xf>
    <xf numFmtId="168" fontId="22" fillId="0" borderId="2" xfId="0" applyFont="true" applyBorder="true" applyAlignment="true" applyProtection="false">
      <alignment horizontal="right" vertical="bottom" textRotation="0" wrapText="false" indent="0" shrinkToFit="false"/>
      <protection locked="true" hidden="false"/>
    </xf>
    <xf numFmtId="170" fontId="22" fillId="0" borderId="2" xfId="0" applyFont="true" applyBorder="true" applyAlignment="true" applyProtection="false">
      <alignment horizontal="right" vertical="bottom" textRotation="0" wrapText="false" indent="0" shrinkToFit="false"/>
      <protection locked="true" hidden="false"/>
    </xf>
    <xf numFmtId="171" fontId="29" fillId="0" borderId="2" xfId="0" applyFont="true" applyBorder="true" applyAlignment="true" applyProtection="false">
      <alignment horizontal="right" vertical="bottom" textRotation="0" wrapText="false" indent="0" shrinkToFit="false"/>
      <protection locked="true" hidden="false"/>
    </xf>
    <xf numFmtId="173" fontId="8" fillId="0" borderId="2" xfId="0" applyFont="true" applyBorder="true" applyAlignment="true" applyProtection="false">
      <alignment horizontal="right" vertical="bottom" textRotation="0" wrapText="false" indent="0" shrinkToFit="false"/>
      <protection locked="true" hidden="false"/>
    </xf>
    <xf numFmtId="170" fontId="8" fillId="0" borderId="2" xfId="0" applyFont="true" applyBorder="true" applyAlignment="true" applyProtection="false">
      <alignment horizontal="right" vertical="bottom" textRotation="0" wrapText="false" indent="0" shrinkToFit="false"/>
      <protection locked="true" hidden="false"/>
    </xf>
    <xf numFmtId="169" fontId="0" fillId="0" borderId="0" xfId="0" applyFont="false" applyBorder="false" applyAlignment="true" applyProtection="false">
      <alignment horizontal="left" vertical="bottom" textRotation="0" wrapText="false" indent="1" shrinkToFit="false"/>
      <protection locked="true" hidden="false"/>
    </xf>
    <xf numFmtId="164" fontId="8" fillId="0" borderId="5" xfId="0" applyFont="true" applyBorder="true" applyAlignment="true" applyProtection="false">
      <alignment horizontal="general" vertical="top" textRotation="0" wrapText="true" indent="0" shrinkToFit="false"/>
      <protection locked="true" hidden="false"/>
    </xf>
    <xf numFmtId="164" fontId="7" fillId="0" borderId="5" xfId="0" applyFont="true" applyBorder="true" applyAlignment="true" applyProtection="false">
      <alignment horizontal="general" vertical="top" textRotation="0" wrapText="true" indent="0" shrinkToFit="false"/>
      <protection locked="true" hidden="false"/>
    </xf>
    <xf numFmtId="164" fontId="30" fillId="0" borderId="5" xfId="0" applyFont="true" applyBorder="true" applyAlignment="true" applyProtection="false">
      <alignment horizontal="general" vertical="top" textRotation="0" wrapText="true" indent="0" shrinkToFit="false"/>
      <protection locked="true" hidden="false"/>
    </xf>
    <xf numFmtId="164" fontId="31" fillId="0" borderId="0" xfId="0" applyFont="true" applyBorder="true" applyAlignment="true" applyProtection="false">
      <alignment horizontal="general" vertical="top" textRotation="0" wrapText="true" indent="0" shrinkToFit="false"/>
      <protection locked="true" hidden="false"/>
    </xf>
    <xf numFmtId="164" fontId="32"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6" fontId="22" fillId="0" borderId="2" xfId="0" applyFont="true" applyBorder="true" applyAlignment="true" applyProtection="false">
      <alignment horizontal="right" vertical="center" textRotation="0" wrapText="false" indent="0" shrinkToFit="false"/>
      <protection locked="true" hidden="false"/>
    </xf>
    <xf numFmtId="166" fontId="33" fillId="0" borderId="2" xfId="0" applyFont="true" applyBorder="true" applyAlignment="true" applyProtection="false">
      <alignment horizontal="right" vertical="center" textRotation="0" wrapText="false" indent="0" shrinkToFit="false"/>
      <protection locked="true" hidden="false"/>
    </xf>
    <xf numFmtId="164" fontId="29" fillId="0" borderId="2" xfId="0" applyFont="true" applyBorder="true" applyAlignment="true" applyProtection="false">
      <alignment horizontal="right" vertical="center" textRotation="0" wrapText="false" indent="0" shrinkToFit="false"/>
      <protection locked="true" hidden="false"/>
    </xf>
    <xf numFmtId="168" fontId="22" fillId="0" borderId="2" xfId="0" applyFont="true" applyBorder="true" applyAlignment="true" applyProtection="false">
      <alignment horizontal="right" vertical="center" textRotation="0" wrapText="false" indent="0" shrinkToFit="false"/>
      <protection locked="true" hidden="false"/>
    </xf>
    <xf numFmtId="168" fontId="33" fillId="0" borderId="2" xfId="0" applyFont="true" applyBorder="true" applyAlignment="true" applyProtection="false">
      <alignment horizontal="right" vertical="center" textRotation="0" wrapText="false" indent="0" shrinkToFit="false"/>
      <protection locked="true" hidden="false"/>
    </xf>
    <xf numFmtId="170" fontId="22" fillId="0" borderId="2" xfId="0" applyFont="true" applyBorder="true" applyAlignment="true" applyProtection="false">
      <alignment horizontal="right" vertical="center" textRotation="0" wrapText="false" indent="0" shrinkToFit="false"/>
      <protection locked="true" hidden="false"/>
    </xf>
    <xf numFmtId="170" fontId="33" fillId="0" borderId="2"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34"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ont>
        <name val="Arial"/>
        <charset val="1"/>
        <family val="0"/>
        <b val="1"/>
        <color rgb="FFFCA5A5"/>
        <sz val="26"/>
      </font>
    </dxf>
    <dxf>
      <font>
        <name val="Arial"/>
        <charset val="1"/>
        <family val="0"/>
        <b val="1"/>
        <color rgb="FFFCA5A5"/>
        <sz val="11"/>
      </font>
    </dxf>
    <dxf>
      <font>
        <name val="Arial"/>
        <charset val="1"/>
        <family val="0"/>
        <b val="1"/>
        <color rgb="FFB91C1C"/>
        <sz val="9"/>
      </font>
    </dxf>
    <dxf>
      <font>
        <name val="Arial"/>
        <charset val="1"/>
        <family val="0"/>
        <color rgb="FF0F766E"/>
        <sz val="9"/>
      </font>
    </dxf>
    <dxf>
      <font>
        <name val="Arial"/>
        <charset val="1"/>
        <family val="0"/>
        <color rgb="FFFCA5A5"/>
        <sz val="10"/>
      </font>
    </dxf>
    <dxf>
      <font>
        <name val="Arial"/>
        <charset val="1"/>
        <family val="0"/>
        <b val="1"/>
        <color rgb="FFFCA5A5"/>
        <sz val="10"/>
      </font>
    </dxf>
    <dxf>
      <fill>
        <patternFill>
          <bgColor rgb="FFCCFBF1"/>
        </patternFill>
      </fill>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D9D9D9"/>
      <rgbColor rgb="FF878787"/>
      <rgbColor rgb="FF9999FF"/>
      <rgbColor rgb="FF993366"/>
      <rgbColor rgb="FFFEF9C3"/>
      <rgbColor rgb="FFCCFBF1"/>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E2E8F0"/>
      <rgbColor rgb="FFF8FAFC"/>
      <rgbColor rgb="FFFFFF99"/>
      <rgbColor rgb="FF99CCFF"/>
      <rgbColor rgb="FFFCA5A5"/>
      <rgbColor rgb="FFCC99FF"/>
      <rgbColor rgb="FFFEE2E2"/>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Actual path vs smoothed CAGR path</a:t>
            </a:r>
          </a:p>
        </c:rich>
      </c:tx>
      <c:overlay val="0"/>
      <c:spPr>
        <a:noFill/>
        <a:ln w="0">
          <a:noFill/>
        </a:ln>
      </c:spPr>
    </c:title>
    <c:autoTitleDeleted val="0"/>
    <c:plotArea>
      <c:scatterChart>
        <c:scatterStyle val="lineMarker"/>
        <c:varyColors val="0"/>
        <c:ser>
          <c:idx val="0"/>
          <c:order val="0"/>
          <c:tx>
            <c:strRef>
              <c:f>"Actual"</c:f>
              <c:strCache>
                <c:ptCount val="1"/>
                <c:pt idx="0">
                  <c:v>Actual</c:v>
                </c:pt>
              </c:strCache>
            </c:strRef>
          </c:tx>
          <c:spPr>
            <a:solidFill>
              <a:srgbClr val="2563eb"/>
            </a:solidFill>
            <a:ln w="28440">
              <a:solidFill>
                <a:srgbClr val="2563eb"/>
              </a:solidFill>
              <a:round/>
            </a:ln>
          </c:spPr>
          <c:marker>
            <c:symbol val="circle"/>
            <c:size val="5"/>
            <c:spPr>
              <a:solidFill>
                <a:srgbClr val="2563e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'Actual vs Smoothed'!$B$8:$B$38</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xVal>
          <c:yVal>
            <c:numRef>
              <c:f>'Actual vs Smoothed'!$D$8:$D$38</c:f>
              <c:numCache>
                <c:formatCode>#,##0.00;[RED]\-#,##0.00;\-</c:formatCode>
                <c:ptCount val="31"/>
                <c:pt idx="0">
                  <c:v>100</c:v>
                </c:pt>
                <c:pt idx="1">
                  <c:v>180</c:v>
                </c:pt>
                <c:pt idx="2">
                  <c:v>90</c:v>
                </c:pt>
                <c:pt idx="3">
                  <c:v>160</c:v>
                </c:pt>
              </c:numCache>
            </c:numRef>
          </c:yVal>
          <c:smooth val="0"/>
        </c:ser>
        <c:ser>
          <c:idx val="1"/>
          <c:order val="1"/>
          <c:tx>
            <c:strRef>
              <c:f>"Smoothed (CAGR)"</c:f>
              <c:strCache>
                <c:ptCount val="1"/>
                <c:pt idx="0">
                  <c:v>Smoothed (CAGR)</c:v>
                </c:pt>
              </c:strCache>
            </c:strRef>
          </c:tx>
          <c:spPr>
            <a:solidFill>
              <a:srgbClr val="14b8a6"/>
            </a:solidFill>
            <a:ln w="28440">
              <a:solidFill>
                <a:srgbClr val="14b8a6"/>
              </a:solidFill>
              <a:round/>
            </a:ln>
          </c:spPr>
          <c:marker>
            <c:symbol val="circle"/>
            <c:size val="5"/>
            <c:spPr>
              <a:solidFill>
                <a:srgbClr val="14b8a6"/>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'Actual vs Smoothed'!$B$8:$B$38</c:f>
              <c:numCache>
                <c:formatCode>General</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xVal>
          <c:yVal>
            <c:numRef>
              <c:f>'Actual vs Smoothed'!$F$8:$F$38</c:f>
              <c:numCache>
                <c:formatCode>#,##0.00;[RED]\-#,##0.00;\-</c:formatCode>
                <c:ptCount val="31"/>
                <c:pt idx="0">
                  <c:v>100</c:v>
                </c:pt>
                <c:pt idx="1">
                  <c:v>116.960709528515</c:v>
                </c:pt>
                <c:pt idx="2">
                  <c:v>136.798075734136</c:v>
                </c:pt>
                <c:pt idx="3">
                  <c:v>160</c:v>
                </c:pt>
                <c:pt idx="4">
                  <c:v>160</c:v>
                </c:pt>
                <c:pt idx="5">
                  <c:v>160</c:v>
                </c:pt>
                <c:pt idx="6">
                  <c:v>160</c:v>
                </c:pt>
                <c:pt idx="7">
                  <c:v>160</c:v>
                </c:pt>
                <c:pt idx="8">
                  <c:v>160</c:v>
                </c:pt>
                <c:pt idx="9">
                  <c:v>160</c:v>
                </c:pt>
                <c:pt idx="10">
                  <c:v>160</c:v>
                </c:pt>
                <c:pt idx="11">
                  <c:v>160</c:v>
                </c:pt>
                <c:pt idx="12">
                  <c:v>160</c:v>
                </c:pt>
                <c:pt idx="13">
                  <c:v>160</c:v>
                </c:pt>
                <c:pt idx="14">
                  <c:v>160</c:v>
                </c:pt>
                <c:pt idx="15">
                  <c:v>160</c:v>
                </c:pt>
                <c:pt idx="16">
                  <c:v>160</c:v>
                </c:pt>
                <c:pt idx="17">
                  <c:v>160</c:v>
                </c:pt>
                <c:pt idx="18">
                  <c:v>160</c:v>
                </c:pt>
                <c:pt idx="19">
                  <c:v>160</c:v>
                </c:pt>
                <c:pt idx="20">
                  <c:v>160</c:v>
                </c:pt>
                <c:pt idx="21">
                  <c:v>160</c:v>
                </c:pt>
                <c:pt idx="22">
                  <c:v>160</c:v>
                </c:pt>
                <c:pt idx="23">
                  <c:v>160</c:v>
                </c:pt>
                <c:pt idx="24">
                  <c:v>160</c:v>
                </c:pt>
                <c:pt idx="25">
                  <c:v>160</c:v>
                </c:pt>
                <c:pt idx="26">
                  <c:v>160</c:v>
                </c:pt>
                <c:pt idx="27">
                  <c:v>160</c:v>
                </c:pt>
                <c:pt idx="28">
                  <c:v>160</c:v>
                </c:pt>
                <c:pt idx="29">
                  <c:v>160</c:v>
                </c:pt>
                <c:pt idx="30">
                  <c:v>160</c:v>
                </c:pt>
              </c:numCache>
            </c:numRef>
          </c:yVal>
          <c:smooth val="0"/>
        </c:ser>
        <c:axId val="99861676"/>
        <c:axId val="57458083"/>
      </c:scatterChart>
      <c:valAx>
        <c:axId val="99861676"/>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Period</a:t>
                </a:r>
              </a:p>
            </c:rich>
          </c:tx>
          <c:overlay val="0"/>
          <c:spPr>
            <a:noFill/>
            <a:ln w="0">
              <a:noFill/>
            </a:ln>
          </c:spPr>
        </c:title>
        <c:numFmt formatCode="0"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57458083"/>
        <c:crosses val="autoZero"/>
        <c:crossBetween val="midCat"/>
      </c:valAx>
      <c:valAx>
        <c:axId val="5745808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Value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9861676"/>
        <c:crosses val="autoZero"/>
        <c:crossBetween val="midCat"/>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6</xdr:row>
      <xdr:rowOff>0</xdr:rowOff>
    </xdr:from>
    <xdr:to>
      <xdr:col>15</xdr:col>
      <xdr:colOff>105840</xdr:colOff>
      <xdr:row>21</xdr:row>
      <xdr:rowOff>11520</xdr:rowOff>
    </xdr:to>
    <xdr:graphicFrame>
      <xdr:nvGraphicFramePr>
        <xdr:cNvPr id="0" name="Chart 1"/>
        <xdr:cNvGraphicFramePr/>
      </xdr:nvGraphicFramePr>
      <xdr:xfrm>
        <a:off x="6555240" y="1047600"/>
        <a:ext cx="503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4"/>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5.75" hidden="false" customHeight="true" outlineLevel="0" collapsed="false">
      <c r="B8" s="7" t="s">
        <v>3</v>
      </c>
      <c r="C8" s="7"/>
    </row>
    <row r="10" customFormat="false" ht="19.5" hidden="false" customHeight="true" outlineLevel="0" collapsed="false">
      <c r="B10" s="5" t="s">
        <v>4</v>
      </c>
      <c r="C10" s="6"/>
    </row>
    <row r="11" customFormat="false" ht="30" hidden="false" customHeight="true" outlineLevel="0" collapsed="false">
      <c r="B11" s="8" t="s">
        <v>5</v>
      </c>
      <c r="C11" s="9" t="s">
        <v>6</v>
      </c>
    </row>
    <row r="12" customFormat="false" ht="18" hidden="false" customHeight="true" outlineLevel="0" collapsed="false">
      <c r="B12" s="8" t="s">
        <v>7</v>
      </c>
      <c r="C12" s="9" t="s">
        <v>8</v>
      </c>
    </row>
    <row r="13" customFormat="false" ht="30" hidden="false" customHeight="true" outlineLevel="0" collapsed="false">
      <c r="B13" s="8" t="s">
        <v>9</v>
      </c>
      <c r="C13" s="9" t="s">
        <v>10</v>
      </c>
    </row>
    <row r="14" customFormat="false" ht="18" hidden="false" customHeight="true" outlineLevel="0" collapsed="false">
      <c r="B14" s="8" t="s">
        <v>11</v>
      </c>
      <c r="C14" s="9" t="s">
        <v>12</v>
      </c>
    </row>
    <row r="16" customFormat="false" ht="19.5" hidden="false" customHeight="true" outlineLevel="0" collapsed="false">
      <c r="B16" s="5" t="s">
        <v>13</v>
      </c>
      <c r="C16" s="6"/>
    </row>
    <row r="17" customFormat="false" ht="18" hidden="false" customHeight="true" outlineLevel="0" collapsed="false">
      <c r="B17" s="8" t="s">
        <v>14</v>
      </c>
      <c r="C17" s="9" t="s">
        <v>15</v>
      </c>
    </row>
    <row r="18" customFormat="false" ht="18" hidden="false" customHeight="true" outlineLevel="0" collapsed="false">
      <c r="B18" s="8" t="s">
        <v>16</v>
      </c>
      <c r="C18" s="9" t="s">
        <v>17</v>
      </c>
    </row>
    <row r="19" customFormat="false" ht="30" hidden="false" customHeight="true" outlineLevel="0" collapsed="false">
      <c r="B19" s="8" t="s">
        <v>18</v>
      </c>
      <c r="C19" s="9" t="s">
        <v>19</v>
      </c>
    </row>
    <row r="21" customFormat="false" ht="19.5" hidden="false" customHeight="true" outlineLevel="0" collapsed="false">
      <c r="B21" s="5" t="s">
        <v>20</v>
      </c>
      <c r="C21" s="6"/>
    </row>
    <row r="22" customFormat="false" ht="19.5" hidden="false" customHeight="true" outlineLevel="0" collapsed="false">
      <c r="B22" s="10" t="s">
        <v>21</v>
      </c>
      <c r="C22" s="9" t="s">
        <v>22</v>
      </c>
    </row>
    <row r="23" customFormat="false" ht="19.5" hidden="false" customHeight="true" outlineLevel="0" collapsed="false">
      <c r="B23" s="11" t="s">
        <v>23</v>
      </c>
      <c r="C23" s="9" t="s">
        <v>24</v>
      </c>
    </row>
    <row r="24" customFormat="false" ht="19.5" hidden="false" customHeight="true" outlineLevel="0" collapsed="false">
      <c r="B24" s="12" t="s">
        <v>25</v>
      </c>
      <c r="C24" s="9" t="s">
        <v>26</v>
      </c>
    </row>
    <row r="25" customFormat="false" ht="19.5" hidden="false" customHeight="true" outlineLevel="0" collapsed="false">
      <c r="B25" s="13" t="s">
        <v>27</v>
      </c>
      <c r="C25" s="9" t="s">
        <v>28</v>
      </c>
    </row>
    <row r="27" customFormat="false" ht="19.5" hidden="false" customHeight="true" outlineLevel="0" collapsed="false">
      <c r="B27" s="5" t="s">
        <v>29</v>
      </c>
      <c r="C27" s="6"/>
    </row>
    <row r="28" customFormat="false" ht="30" hidden="false" customHeight="true" outlineLevel="0" collapsed="false">
      <c r="B28" s="8" t="s">
        <v>30</v>
      </c>
      <c r="C28" s="9" t="s">
        <v>31</v>
      </c>
    </row>
    <row r="29" customFormat="false" ht="18" hidden="false" customHeight="true" outlineLevel="0" collapsed="false">
      <c r="B29" s="8" t="s">
        <v>32</v>
      </c>
      <c r="C29" s="9" t="s">
        <v>33</v>
      </c>
    </row>
    <row r="30" customFormat="false" ht="30" hidden="false" customHeight="true" outlineLevel="0" collapsed="false">
      <c r="B30" s="8" t="s">
        <v>34</v>
      </c>
      <c r="C30" s="9" t="s">
        <v>35</v>
      </c>
    </row>
    <row r="31" customFormat="false" ht="30" hidden="false" customHeight="true" outlineLevel="0" collapsed="false">
      <c r="B31" s="8" t="s">
        <v>36</v>
      </c>
      <c r="C31" s="9" t="s">
        <v>37</v>
      </c>
    </row>
    <row r="33" customFormat="false" ht="19.5" hidden="false" customHeight="true" outlineLevel="0" collapsed="false">
      <c r="B33" s="5" t="s">
        <v>38</v>
      </c>
      <c r="C33" s="6"/>
    </row>
    <row r="34" customFormat="false" ht="18" hidden="false" customHeight="true" outlineLevel="0" collapsed="false">
      <c r="B34" s="7" t="s">
        <v>39</v>
      </c>
      <c r="C34" s="7"/>
    </row>
    <row r="35" customFormat="false" ht="18" hidden="false" customHeight="true" outlineLevel="0" collapsed="false">
      <c r="B35" s="7" t="s">
        <v>40</v>
      </c>
      <c r="C35" s="7"/>
    </row>
    <row r="36" customFormat="false" ht="18" hidden="false" customHeight="true" outlineLevel="0" collapsed="false">
      <c r="B36" s="7" t="s">
        <v>41</v>
      </c>
      <c r="C36" s="7"/>
    </row>
    <row r="37" customFormat="false" ht="18" hidden="false" customHeight="true" outlineLevel="0" collapsed="false">
      <c r="B37" s="7" t="s">
        <v>42</v>
      </c>
      <c r="C37" s="7"/>
    </row>
    <row r="38" customFormat="false" ht="18" hidden="false" customHeight="true" outlineLevel="0" collapsed="false">
      <c r="B38" s="7" t="s">
        <v>43</v>
      </c>
      <c r="C38" s="7"/>
    </row>
    <row r="39" customFormat="false" ht="18" hidden="false" customHeight="true" outlineLevel="0" collapsed="false">
      <c r="B39" s="7" t="s">
        <v>44</v>
      </c>
      <c r="C39" s="7"/>
    </row>
    <row r="41" customFormat="false" ht="19.5" hidden="false" customHeight="true" outlineLevel="0" collapsed="false">
      <c r="B41" s="5" t="s">
        <v>45</v>
      </c>
      <c r="C41" s="6"/>
    </row>
    <row r="42" customFormat="false" ht="18" hidden="false" customHeight="true" outlineLevel="0" collapsed="false">
      <c r="B42" s="14" t="s">
        <v>46</v>
      </c>
      <c r="C42" s="9" t="s">
        <v>47</v>
      </c>
    </row>
    <row r="43" customFormat="false" ht="18" hidden="false" customHeight="true" outlineLevel="0" collapsed="false">
      <c r="B43" s="14" t="s">
        <v>48</v>
      </c>
      <c r="C43" s="9" t="s">
        <v>49</v>
      </c>
    </row>
    <row r="44" customFormat="false" ht="18" hidden="false" customHeight="true" outlineLevel="0" collapsed="false">
      <c r="B44" s="14" t="s">
        <v>50</v>
      </c>
      <c r="C44" s="9" t="s">
        <v>51</v>
      </c>
    </row>
    <row r="45" customFormat="false" ht="18" hidden="false" customHeight="true" outlineLevel="0" collapsed="false">
      <c r="B45" s="14" t="s">
        <v>52</v>
      </c>
      <c r="C45" s="9" t="s">
        <v>53</v>
      </c>
    </row>
    <row r="46" customFormat="false" ht="18" hidden="false" customHeight="true" outlineLevel="0" collapsed="false">
      <c r="B46" s="14" t="s">
        <v>54</v>
      </c>
      <c r="C46" s="9" t="s">
        <v>55</v>
      </c>
    </row>
    <row r="47" customFormat="false" ht="18" hidden="false" customHeight="true" outlineLevel="0" collapsed="false">
      <c r="B47" s="14" t="s">
        <v>56</v>
      </c>
      <c r="C47" s="9" t="s">
        <v>57</v>
      </c>
    </row>
    <row r="49" customFormat="false" ht="30" hidden="false" customHeight="true" outlineLevel="0" collapsed="false">
      <c r="B49" s="15" t="s">
        <v>58</v>
      </c>
      <c r="C49" s="15"/>
    </row>
  </sheetData>
  <mergeCells count="8">
    <mergeCell ref="B8:C8"/>
    <mergeCell ref="B34:C34"/>
    <mergeCell ref="B35:C35"/>
    <mergeCell ref="B36:C36"/>
    <mergeCell ref="B37:C37"/>
    <mergeCell ref="B38:C38"/>
    <mergeCell ref="B39:C39"/>
    <mergeCell ref="B49:C49"/>
  </mergeCells>
  <hyperlinks>
    <hyperlink ref="B42" location="'CAGR Calculator'!A1" display="CAGR Calculator"/>
    <hyperlink ref="B43" location="'Actual vs Smoothed'!A1" display="Actual vs Smoothed"/>
    <hyperlink ref="B44" location="'Compare'!A1" display="Compare"/>
    <hyperlink ref="B45" location="'Worked Examples'!A1" display="Worked Examples"/>
    <hyperlink ref="B46" location="'Formula Guide'!A1" display="Formula Guide"/>
    <hyperlink ref="B47"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J4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6"/>
    <col collapsed="false" customWidth="true" hidden="false" outlineLevel="0" max="6" min="3" style="0" width="18"/>
    <col collapsed="false" customWidth="true" hidden="false" outlineLevel="0" max="7" min="7" style="0" width="3"/>
    <col collapsed="false" customWidth="true" hidden="false" outlineLevel="0" max="8" min="8" style="0" width="38"/>
    <col collapsed="false" customWidth="true" hidden="false" outlineLevel="0" max="9" min="9" style="0" width="20"/>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46</v>
      </c>
      <c r="C2" s="1"/>
      <c r="D2" s="1"/>
      <c r="E2" s="1"/>
      <c r="F2" s="1"/>
      <c r="G2" s="1"/>
      <c r="H2" s="1"/>
      <c r="I2" s="1"/>
      <c r="J2" s="1"/>
    </row>
    <row r="3" customFormat="false" ht="19.5" hidden="false" customHeight="true" outlineLevel="0" collapsed="false">
      <c r="A3" s="1"/>
      <c r="B3" s="3" t="s">
        <v>59</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19.5" hidden="false" customHeight="true" outlineLevel="0" collapsed="false">
      <c r="B7" s="5" t="s">
        <v>60</v>
      </c>
      <c r="C7" s="6"/>
      <c r="D7" s="6"/>
      <c r="E7" s="6"/>
      <c r="F7" s="6"/>
      <c r="H7" s="16"/>
      <c r="I7" s="17"/>
    </row>
    <row r="8" customFormat="false" ht="15" hidden="false" customHeight="true" outlineLevel="0" collapsed="false">
      <c r="B8" s="18" t="s">
        <v>14</v>
      </c>
      <c r="D8" s="19" t="n">
        <v>250000</v>
      </c>
      <c r="E8" s="20" t="s">
        <v>61</v>
      </c>
      <c r="F8" s="20"/>
      <c r="H8" s="21" t="s">
        <v>62</v>
      </c>
      <c r="I8" s="17"/>
    </row>
    <row r="9" customFormat="false" ht="15" hidden="false" customHeight="false" outlineLevel="0" collapsed="false">
      <c r="H9" s="16"/>
      <c r="I9" s="17"/>
    </row>
    <row r="10" customFormat="false" ht="15" hidden="false" customHeight="true" outlineLevel="0" collapsed="false">
      <c r="B10" s="18" t="s">
        <v>16</v>
      </c>
      <c r="D10" s="19" t="n">
        <v>1000000</v>
      </c>
      <c r="E10" s="20" t="s">
        <v>63</v>
      </c>
      <c r="F10" s="20"/>
      <c r="H10" s="22" t="s">
        <v>64</v>
      </c>
      <c r="I10" s="17"/>
    </row>
    <row r="11" customFormat="false" ht="15" hidden="false" customHeight="false" outlineLevel="0" collapsed="false">
      <c r="H11" s="23" t="n">
        <f aca="false">IF(AND(ISNUMBER(Beginning_Value),ISNUMBER(Ending_Value),ISNUMBER(Years_N),N(Beginning_Value)&gt;0,N(Ending_Value)&gt;0,N(Years_N)&gt;0),(Ending_Value/Beginning_Value)^(1/Years_N)-1,"—")</f>
        <v>0.319507910772894</v>
      </c>
      <c r="I11" s="23"/>
    </row>
    <row r="12" customFormat="false" ht="15" hidden="false" customHeight="true" outlineLevel="0" collapsed="false">
      <c r="B12" s="18" t="s">
        <v>18</v>
      </c>
      <c r="D12" s="24" t="n">
        <v>5</v>
      </c>
      <c r="E12" s="20" t="s">
        <v>65</v>
      </c>
      <c r="F12" s="20"/>
      <c r="H12" s="23"/>
      <c r="I12" s="23"/>
    </row>
    <row r="13" customFormat="false" ht="15" hidden="false" customHeight="false" outlineLevel="0" collapsed="false">
      <c r="H13" s="16"/>
      <c r="I13" s="17"/>
    </row>
    <row r="14" customFormat="false" ht="19.5" hidden="false" customHeight="true" outlineLevel="0" collapsed="false">
      <c r="B14" s="5" t="s">
        <v>66</v>
      </c>
      <c r="C14" s="6"/>
      <c r="D14" s="6"/>
      <c r="E14" s="6"/>
      <c r="F14" s="6"/>
      <c r="H14" s="25" t="s">
        <v>67</v>
      </c>
      <c r="I14" s="26" t="n">
        <f aca="false">IF(AND(ISNUMBER(Beginning_Value),ISNUMBER(Ending_Value),ISNUMBER(Years_N),N(Beginning_Value)&gt;0,N(Ending_Value)&gt;0,N(Years_N)&gt;0),Ending_Value/Beginning_Value-1,"—")</f>
        <v>3</v>
      </c>
    </row>
    <row r="15" customFormat="false" ht="18" hidden="false" customHeight="true" outlineLevel="0" collapsed="false">
      <c r="B15" s="27" t="s">
        <v>68</v>
      </c>
      <c r="C15" s="28" t="s">
        <v>69</v>
      </c>
      <c r="D15" s="28" t="s">
        <v>70</v>
      </c>
      <c r="E15" s="28" t="s">
        <v>71</v>
      </c>
      <c r="H15" s="25" t="s">
        <v>72</v>
      </c>
      <c r="I15" s="29" t="n">
        <f aca="false">IF(AND(ISNUMBER(Beginning_Value),ISNUMBER(Ending_Value),ISNUMBER(Years_N),N(Beginning_Value)&gt;0,N(Ending_Value)&gt;0,N(Years_N)&gt;0),Ending_Value/Beginning_Value,"—")</f>
        <v>4</v>
      </c>
    </row>
    <row r="16" customFormat="false" ht="15" hidden="false" customHeight="false" outlineLevel="0" collapsed="false">
      <c r="B16" s="30" t="n">
        <v>0</v>
      </c>
      <c r="C16" s="31" t="n">
        <f aca="false">IF(AND(AND(ISNUMBER(Beginning_Value),ISNUMBER(Ending_Value),ISNUMBER(Years_N),N(Beginning_Value)&gt;0,N(Ending_Value)&gt;0,N(Years_N)&gt;0),B16&lt;=N(Years_N)),Beginning_Value*(1+CAGR_Result)^B16,"")</f>
        <v>250000</v>
      </c>
      <c r="D16" s="32" t="str">
        <f aca="false">IF(AND(AND(ISNUMBER(Beginning_Value),ISNUMBER(Ending_Value),ISNUMBER(Years_N),N(Beginning_Value)&gt;0,N(Ending_Value)&gt;0,N(Years_N)&gt;0),B16&gt;=1,B16&lt;=N(Years_N)),CAGR_Result,"")</f>
        <v/>
      </c>
      <c r="E16" s="32" t="n">
        <f aca="false">IF(ISNUMBER(C16),C16/Beginning_Value-1,"")</f>
        <v>0</v>
      </c>
      <c r="H16" s="25" t="s">
        <v>73</v>
      </c>
      <c r="I16" s="33" t="n">
        <f aca="false">IF(AND(ISNUMBER(Beginning_Value),ISNUMBER(Ending_Value),ISNUMBER(Years_N),N(Beginning_Value)&gt;0,N(Ending_Value)&gt;0,N(Years_N)&gt;0),IF(CAGR_Result&gt;0,LN(2)/LN(1+CAGR_Result),"—"),"—")</f>
        <v>2.5</v>
      </c>
    </row>
    <row r="17" customFormat="false" ht="15" hidden="false" customHeight="false" outlineLevel="0" collapsed="false">
      <c r="B17" s="30" t="n">
        <v>1</v>
      </c>
      <c r="C17" s="31" t="n">
        <f aca="false">IF(AND(AND(ISNUMBER(Beginning_Value),ISNUMBER(Ending_Value),ISNUMBER(Years_N),N(Beginning_Value)&gt;0,N(Ending_Value)&gt;0,N(Years_N)&gt;0),B17&lt;=N(Years_N)),Beginning_Value*(1+CAGR_Result)^B17,"")</f>
        <v>329876.977693224</v>
      </c>
      <c r="D17" s="32" t="n">
        <f aca="false">IF(AND(AND(ISNUMBER(Beginning_Value),ISNUMBER(Ending_Value),ISNUMBER(Years_N),N(Beginning_Value)&gt;0,N(Ending_Value)&gt;0,N(Years_N)&gt;0),B17&gt;=1,B17&lt;=N(Years_N)),CAGR_Result,"")</f>
        <v>0.319507910772894</v>
      </c>
      <c r="E17" s="32" t="n">
        <f aca="false">IF(ISNUMBER(C17),C17/Beginning_Value-1,"")</f>
        <v>0.319507910772894</v>
      </c>
      <c r="H17" s="25" t="s">
        <v>74</v>
      </c>
      <c r="I17" s="34" t="n">
        <f aca="false">IF(AND(ISNUMBER(Beginning_Value),ISNUMBER(Ending_Value),ISNUMBER(Years_N),N(Beginning_Value)&gt;0,N(Ending_Value)&gt;0,N(Years_N)&gt;0),Ending_Value-Beginning_Value,"—")</f>
        <v>750000</v>
      </c>
    </row>
    <row r="18" customFormat="false" ht="15" hidden="false" customHeight="false" outlineLevel="0" collapsed="false">
      <c r="B18" s="30" t="n">
        <v>2</v>
      </c>
      <c r="C18" s="31" t="n">
        <f aca="false">IF(AND(AND(ISNUMBER(Beginning_Value),ISNUMBER(Ending_Value),ISNUMBER(Years_N),N(Beginning_Value)&gt;0,N(Ending_Value)&gt;0,N(Years_N)&gt;0),B18&lt;=N(Years_N)),Beginning_Value*(1+CAGR_Result)^B18,"")</f>
        <v>435275.281648062</v>
      </c>
      <c r="D18" s="32" t="n">
        <f aca="false">IF(AND(AND(ISNUMBER(Beginning_Value),ISNUMBER(Ending_Value),ISNUMBER(Years_N),N(Beginning_Value)&gt;0,N(Ending_Value)&gt;0,N(Years_N)&gt;0),B18&gt;=1,B18&lt;=N(Years_N)),CAGR_Result,"")</f>
        <v>0.319507910772894</v>
      </c>
      <c r="E18" s="32" t="n">
        <f aca="false">IF(ISNUMBER(C18),C18/Beginning_Value-1,"")</f>
        <v>0.741101126592248</v>
      </c>
      <c r="H18" s="35" t="str">
        <f aca="false">IF(AND(ISNUMBER(Beginning_Value),ISNUMBER(Ending_Value),ISNUMBER(Years_N),N(Beginning_Value)&gt;0,N(Ending_Value)&gt;0,N(Years_N)&gt;0),"Over "&amp;Years_N&amp;" years. CAGR uses only the first and last value.","")</f>
        <v>Over 5 years. CAGR uses only the first and last value.</v>
      </c>
      <c r="I18" s="35"/>
    </row>
    <row r="19" customFormat="false" ht="15" hidden="false" customHeight="false" outlineLevel="0" collapsed="false">
      <c r="B19" s="30" t="n">
        <v>3</v>
      </c>
      <c r="C19" s="31" t="n">
        <f aca="false">IF(AND(AND(ISNUMBER(Beginning_Value),ISNUMBER(Ending_Value),ISNUMBER(Years_N),N(Beginning_Value)&gt;0,N(Ending_Value)&gt;0,N(Years_N)&gt;0),B19&lt;=N(Years_N)),Beginning_Value*(1+CAGR_Result)^B19,"")</f>
        <v>574349.177498517</v>
      </c>
      <c r="D19" s="32" t="n">
        <f aca="false">IF(AND(AND(ISNUMBER(Beginning_Value),ISNUMBER(Ending_Value),ISNUMBER(Years_N),N(Beginning_Value)&gt;0,N(Ending_Value)&gt;0,N(Years_N)&gt;0),B19&gt;=1,B19&lt;=N(Years_N)),CAGR_Result,"")</f>
        <v>0.319507910772894</v>
      </c>
      <c r="E19" s="32" t="n">
        <f aca="false">IF(ISNUMBER(C19),C19/Beginning_Value-1,"")</f>
        <v>1.29739670999407</v>
      </c>
      <c r="H19" s="16"/>
      <c r="I19" s="17"/>
    </row>
    <row r="20" customFormat="false" ht="15" hidden="false" customHeight="false" outlineLevel="0" collapsed="false">
      <c r="B20" s="30" t="n">
        <v>4</v>
      </c>
      <c r="C20" s="31" t="n">
        <f aca="false">IF(AND(AND(ISNUMBER(Beginning_Value),ISNUMBER(Ending_Value),ISNUMBER(Years_N),N(Beginning_Value)&gt;0,N(Ending_Value)&gt;0,N(Years_N)&gt;0),B20&lt;=N(Years_N)),Beginning_Value*(1+CAGR_Result)^B20,"")</f>
        <v>757858.283255199</v>
      </c>
      <c r="D20" s="32" t="n">
        <f aca="false">IF(AND(AND(ISNUMBER(Beginning_Value),ISNUMBER(Ending_Value),ISNUMBER(Years_N),N(Beginning_Value)&gt;0,N(Ending_Value)&gt;0,N(Years_N)&gt;0),B20&gt;=1,B20&lt;=N(Years_N)),CAGR_Result,"")</f>
        <v>0.319507910772894</v>
      </c>
      <c r="E20" s="32" t="n">
        <f aca="false">IF(ISNUMBER(C20),C20/Beginning_Value-1,"")</f>
        <v>2.0314331330208</v>
      </c>
    </row>
    <row r="21" customFormat="false" ht="19.5" hidden="false" customHeight="true" outlineLevel="0" collapsed="false">
      <c r="B21" s="30" t="n">
        <v>5</v>
      </c>
      <c r="C21" s="31" t="n">
        <f aca="false">IF(AND(AND(ISNUMBER(Beginning_Value),ISNUMBER(Ending_Value),ISNUMBER(Years_N),N(Beginning_Value)&gt;0,N(Ending_Value)&gt;0,N(Years_N)&gt;0),B21&lt;=N(Years_N)),Beginning_Value*(1+CAGR_Result)^B21,"")</f>
        <v>1000000</v>
      </c>
      <c r="D21" s="32" t="n">
        <f aca="false">IF(AND(AND(ISNUMBER(Beginning_Value),ISNUMBER(Ending_Value),ISNUMBER(Years_N),N(Beginning_Value)&gt;0,N(Ending_Value)&gt;0,N(Years_N)&gt;0),B21&gt;=1,B21&lt;=N(Years_N)),CAGR_Result,"")</f>
        <v>0.319507910772894</v>
      </c>
      <c r="E21" s="32" t="n">
        <f aca="false">IF(ISNUMBER(C21),C21/Beginning_Value-1,"")</f>
        <v>3</v>
      </c>
      <c r="H21" s="5" t="s">
        <v>75</v>
      </c>
      <c r="I21" s="6"/>
    </row>
    <row r="22" customFormat="false" ht="15" hidden="false" customHeight="false" outlineLevel="0" collapsed="false">
      <c r="B22" s="30" t="n">
        <v>6</v>
      </c>
      <c r="C22" s="31" t="str">
        <f aca="false">IF(AND(AND(ISNUMBER(Beginning_Value),ISNUMBER(Ending_Value),ISNUMBER(Years_N),N(Beginning_Value)&gt;0,N(Ending_Value)&gt;0,N(Years_N)&gt;0),B22&lt;=N(Years_N)),Beginning_Value*(1+CAGR_Result)^B22,"")</f>
        <v/>
      </c>
      <c r="D22" s="32" t="str">
        <f aca="false">IF(AND(AND(ISNUMBER(Beginning_Value),ISNUMBER(Ending_Value),ISNUMBER(Years_N),N(Beginning_Value)&gt;0,N(Ending_Value)&gt;0,N(Years_N)&gt;0),B22&gt;=1,B22&lt;=N(Years_N)),CAGR_Result,"")</f>
        <v/>
      </c>
      <c r="E22" s="32" t="str">
        <f aca="false">IF(ISNUMBER(C22),C22/Beginning_Value-1,"")</f>
        <v/>
      </c>
      <c r="H22" s="36" t="str">
        <f aca="false">IF(AND(ISNUMBER(Beginning_Value),ISNUMBER(Ending_Value),ISNUMBER(Years_N),N(Beginning_Value)&gt;0,N(Ending_Value)&gt;0,N(Years_N)&gt;0),IF(CAGR_Result&gt;=0,"Growing at "&amp;TEXT(CAGR_Result*100,"0.00")&amp;"% every single year for "&amp;Years_N&amp;" years would produce exactly this outcome. The real path almost certainly looked nothing like that.","A negative CAGR means a steady decline of "&amp;TEXT(ABS(CAGR_Result)*100,"0.00")&amp;"% a year across the period."),IF(AND(ISNUMBER(Beginning_Value),ISNUMBER(Ending_Value),OR(N(Beginning_Value)&lt;=0,N(Ending_Value)&lt;=0)),"CAGR cannot be calculated when a value is zero or negative. Quote the absolute change instead.","Enter a beginning value, an ending value and a number of years."))</f>
        <v>Growing at 31.95% every single year for 5 years would produce exactly this outcome. The real path almost certainly looked nothing like that.</v>
      </c>
      <c r="I22" s="36"/>
    </row>
    <row r="23" customFormat="false" ht="15" hidden="false" customHeight="false" outlineLevel="0" collapsed="false">
      <c r="B23" s="30" t="n">
        <v>7</v>
      </c>
      <c r="C23" s="31" t="str">
        <f aca="false">IF(AND(AND(ISNUMBER(Beginning_Value),ISNUMBER(Ending_Value),ISNUMBER(Years_N),N(Beginning_Value)&gt;0,N(Ending_Value)&gt;0,N(Years_N)&gt;0),B23&lt;=N(Years_N)),Beginning_Value*(1+CAGR_Result)^B23,"")</f>
        <v/>
      </c>
      <c r="D23" s="32" t="str">
        <f aca="false">IF(AND(AND(ISNUMBER(Beginning_Value),ISNUMBER(Ending_Value),ISNUMBER(Years_N),N(Beginning_Value)&gt;0,N(Ending_Value)&gt;0,N(Years_N)&gt;0),B23&gt;=1,B23&lt;=N(Years_N)),CAGR_Result,"")</f>
        <v/>
      </c>
      <c r="E23" s="32" t="str">
        <f aca="false">IF(ISNUMBER(C23),C23/Beginning_Value-1,"")</f>
        <v/>
      </c>
      <c r="H23" s="36"/>
      <c r="I23" s="36"/>
    </row>
    <row r="24" customFormat="false" ht="15" hidden="false" customHeight="false" outlineLevel="0" collapsed="false">
      <c r="B24" s="30" t="n">
        <v>8</v>
      </c>
      <c r="C24" s="31" t="str">
        <f aca="false">IF(AND(AND(ISNUMBER(Beginning_Value),ISNUMBER(Ending_Value),ISNUMBER(Years_N),N(Beginning_Value)&gt;0,N(Ending_Value)&gt;0,N(Years_N)&gt;0),B24&lt;=N(Years_N)),Beginning_Value*(1+CAGR_Result)^B24,"")</f>
        <v/>
      </c>
      <c r="D24" s="32" t="str">
        <f aca="false">IF(AND(AND(ISNUMBER(Beginning_Value),ISNUMBER(Ending_Value),ISNUMBER(Years_N),N(Beginning_Value)&gt;0,N(Ending_Value)&gt;0,N(Years_N)&gt;0),B24&gt;=1,B24&lt;=N(Years_N)),CAGR_Result,"")</f>
        <v/>
      </c>
      <c r="E24" s="32" t="str">
        <f aca="false">IF(ISNUMBER(C24),C24/Beginning_Value-1,"")</f>
        <v/>
      </c>
      <c r="H24" s="36"/>
      <c r="I24" s="36"/>
    </row>
    <row r="25" customFormat="false" ht="15" hidden="false" customHeight="false" outlineLevel="0" collapsed="false">
      <c r="B25" s="30" t="n">
        <v>9</v>
      </c>
      <c r="C25" s="31" t="str">
        <f aca="false">IF(AND(AND(ISNUMBER(Beginning_Value),ISNUMBER(Ending_Value),ISNUMBER(Years_N),N(Beginning_Value)&gt;0,N(Ending_Value)&gt;0,N(Years_N)&gt;0),B25&lt;=N(Years_N)),Beginning_Value*(1+CAGR_Result)^B25,"")</f>
        <v/>
      </c>
      <c r="D25" s="32" t="str">
        <f aca="false">IF(AND(AND(ISNUMBER(Beginning_Value),ISNUMBER(Ending_Value),ISNUMBER(Years_N),N(Beginning_Value)&gt;0,N(Ending_Value)&gt;0,N(Years_N)&gt;0),B25&gt;=1,B25&lt;=N(Years_N)),CAGR_Result,"")</f>
        <v/>
      </c>
      <c r="E25" s="32" t="str">
        <f aca="false">IF(ISNUMBER(C25),C25/Beginning_Value-1,"")</f>
        <v/>
      </c>
      <c r="H25" s="36"/>
      <c r="I25" s="36"/>
    </row>
    <row r="26" customFormat="false" ht="15" hidden="false" customHeight="false" outlineLevel="0" collapsed="false">
      <c r="B26" s="30" t="n">
        <v>10</v>
      </c>
      <c r="C26" s="31" t="str">
        <f aca="false">IF(AND(AND(ISNUMBER(Beginning_Value),ISNUMBER(Ending_Value),ISNUMBER(Years_N),N(Beginning_Value)&gt;0,N(Ending_Value)&gt;0,N(Years_N)&gt;0),B26&lt;=N(Years_N)),Beginning_Value*(1+CAGR_Result)^B26,"")</f>
        <v/>
      </c>
      <c r="D26" s="32" t="str">
        <f aca="false">IF(AND(AND(ISNUMBER(Beginning_Value),ISNUMBER(Ending_Value),ISNUMBER(Years_N),N(Beginning_Value)&gt;0,N(Ending_Value)&gt;0,N(Years_N)&gt;0),B26&gt;=1,B26&lt;=N(Years_N)),CAGR_Result,"")</f>
        <v/>
      </c>
      <c r="E26" s="32" t="str">
        <f aca="false">IF(ISNUMBER(C26),C26/Beginning_Value-1,"")</f>
        <v/>
      </c>
      <c r="H26" s="36"/>
      <c r="I26" s="36"/>
    </row>
    <row r="27" customFormat="false" ht="15" hidden="false" customHeight="false" outlineLevel="0" collapsed="false">
      <c r="B27" s="30" t="n">
        <v>11</v>
      </c>
      <c r="C27" s="31" t="str">
        <f aca="false">IF(AND(AND(ISNUMBER(Beginning_Value),ISNUMBER(Ending_Value),ISNUMBER(Years_N),N(Beginning_Value)&gt;0,N(Ending_Value)&gt;0,N(Years_N)&gt;0),B27&lt;=N(Years_N)),Beginning_Value*(1+CAGR_Result)^B27,"")</f>
        <v/>
      </c>
      <c r="D27" s="32" t="str">
        <f aca="false">IF(AND(AND(ISNUMBER(Beginning_Value),ISNUMBER(Ending_Value),ISNUMBER(Years_N),N(Beginning_Value)&gt;0,N(Ending_Value)&gt;0,N(Years_N)&gt;0),B27&gt;=1,B27&lt;=N(Years_N)),CAGR_Result,"")</f>
        <v/>
      </c>
      <c r="E27" s="32" t="str">
        <f aca="false">IF(ISNUMBER(C27),C27/Beginning_Value-1,"")</f>
        <v/>
      </c>
      <c r="H27" s="36"/>
      <c r="I27" s="36"/>
    </row>
    <row r="28" customFormat="false" ht="15" hidden="false" customHeight="false" outlineLevel="0" collapsed="false">
      <c r="B28" s="30" t="n">
        <v>12</v>
      </c>
      <c r="C28" s="31" t="str">
        <f aca="false">IF(AND(AND(ISNUMBER(Beginning_Value),ISNUMBER(Ending_Value),ISNUMBER(Years_N),N(Beginning_Value)&gt;0,N(Ending_Value)&gt;0,N(Years_N)&gt;0),B28&lt;=N(Years_N)),Beginning_Value*(1+CAGR_Result)^B28,"")</f>
        <v/>
      </c>
      <c r="D28" s="32" t="str">
        <f aca="false">IF(AND(AND(ISNUMBER(Beginning_Value),ISNUMBER(Ending_Value),ISNUMBER(Years_N),N(Beginning_Value)&gt;0,N(Ending_Value)&gt;0,N(Years_N)&gt;0),B28&gt;=1,B28&lt;=N(Years_N)),CAGR_Result,"")</f>
        <v/>
      </c>
      <c r="E28" s="32" t="str">
        <f aca="false">IF(ISNUMBER(C28),C28/Beginning_Value-1,"")</f>
        <v/>
      </c>
    </row>
    <row r="29" customFormat="false" ht="19.5" hidden="false" customHeight="true" outlineLevel="0" collapsed="false">
      <c r="B29" s="30" t="n">
        <v>13</v>
      </c>
      <c r="C29" s="31" t="str">
        <f aca="false">IF(AND(AND(ISNUMBER(Beginning_Value),ISNUMBER(Ending_Value),ISNUMBER(Years_N),N(Beginning_Value)&gt;0,N(Ending_Value)&gt;0,N(Years_N)&gt;0),B29&lt;=N(Years_N)),Beginning_Value*(1+CAGR_Result)^B29,"")</f>
        <v/>
      </c>
      <c r="D29" s="32" t="str">
        <f aca="false">IF(AND(AND(ISNUMBER(Beginning_Value),ISNUMBER(Ending_Value),ISNUMBER(Years_N),N(Beginning_Value)&gt;0,N(Ending_Value)&gt;0,N(Years_N)&gt;0),B29&gt;=1,B29&lt;=N(Years_N)),CAGR_Result,"")</f>
        <v/>
      </c>
      <c r="E29" s="32" t="str">
        <f aca="false">IF(ISNUMBER(C29),C29/Beginning_Value-1,"")</f>
        <v/>
      </c>
      <c r="H29" s="5" t="s">
        <v>76</v>
      </c>
      <c r="I29" s="6"/>
    </row>
    <row r="30" customFormat="false" ht="15" hidden="false" customHeight="false" outlineLevel="0" collapsed="false">
      <c r="B30" s="30" t="n">
        <v>14</v>
      </c>
      <c r="C30" s="31" t="str">
        <f aca="false">IF(AND(AND(ISNUMBER(Beginning_Value),ISNUMBER(Ending_Value),ISNUMBER(Years_N),N(Beginning_Value)&gt;0,N(Ending_Value)&gt;0,N(Years_N)&gt;0),B30&lt;=N(Years_N)),Beginning_Value*(1+CAGR_Result)^B30,"")</f>
        <v/>
      </c>
      <c r="D30" s="32" t="str">
        <f aca="false">IF(AND(AND(ISNUMBER(Beginning_Value),ISNUMBER(Ending_Value),ISNUMBER(Years_N),N(Beginning_Value)&gt;0,N(Ending_Value)&gt;0,N(Years_N)&gt;0),B30&gt;=1,B30&lt;=N(Years_N)),CAGR_Result,"")</f>
        <v/>
      </c>
      <c r="E30" s="32" t="str">
        <f aca="false">IF(ISNUMBER(C30),C30/Beginning_Value-1,"")</f>
        <v/>
      </c>
      <c r="H30" s="37" t="str">
        <f aca="false">IF(NOT(ISNUMBER(Beginning_Value)),"Check — enter a beginning value",IF(Beginning_Value&lt;=0,"Check — the beginning value must be above zero","OK — beginning value entered"))</f>
        <v>OK — beginning value entered</v>
      </c>
      <c r="I30" s="37"/>
    </row>
    <row r="31" customFormat="false" ht="15" hidden="false" customHeight="false" outlineLevel="0" collapsed="false">
      <c r="B31" s="30" t="n">
        <v>15</v>
      </c>
      <c r="C31" s="31" t="str">
        <f aca="false">IF(AND(AND(ISNUMBER(Beginning_Value),ISNUMBER(Ending_Value),ISNUMBER(Years_N),N(Beginning_Value)&gt;0,N(Ending_Value)&gt;0,N(Years_N)&gt;0),B31&lt;=N(Years_N)),Beginning_Value*(1+CAGR_Result)^B31,"")</f>
        <v/>
      </c>
      <c r="D31" s="32" t="str">
        <f aca="false">IF(AND(AND(ISNUMBER(Beginning_Value),ISNUMBER(Ending_Value),ISNUMBER(Years_N),N(Beginning_Value)&gt;0,N(Ending_Value)&gt;0,N(Years_N)&gt;0),B31&gt;=1,B31&lt;=N(Years_N)),CAGR_Result,"")</f>
        <v/>
      </c>
      <c r="E31" s="32" t="str">
        <f aca="false">IF(ISNUMBER(C31),C31/Beginning_Value-1,"")</f>
        <v/>
      </c>
      <c r="H31" s="37" t="str">
        <f aca="false">IF(NOT(ISNUMBER(Ending_Value)),"Check — enter an ending value",IF(Ending_Value&lt;=0,"Check — the ending value must be above zero","OK — ending value entered"))</f>
        <v>OK — ending value entered</v>
      </c>
      <c r="I31" s="37"/>
    </row>
    <row r="32" customFormat="false" ht="15" hidden="false" customHeight="false" outlineLevel="0" collapsed="false">
      <c r="B32" s="30" t="n">
        <v>16</v>
      </c>
      <c r="C32" s="31" t="str">
        <f aca="false">IF(AND(AND(ISNUMBER(Beginning_Value),ISNUMBER(Ending_Value),ISNUMBER(Years_N),N(Beginning_Value)&gt;0,N(Ending_Value)&gt;0,N(Years_N)&gt;0),B32&lt;=N(Years_N)),Beginning_Value*(1+CAGR_Result)^B32,"")</f>
        <v/>
      </c>
      <c r="D32" s="32" t="str">
        <f aca="false">IF(AND(AND(ISNUMBER(Beginning_Value),ISNUMBER(Ending_Value),ISNUMBER(Years_N),N(Beginning_Value)&gt;0,N(Ending_Value)&gt;0,N(Years_N)&gt;0),B32&gt;=1,B32&lt;=N(Years_N)),CAGR_Result,"")</f>
        <v/>
      </c>
      <c r="E32" s="32" t="str">
        <f aca="false">IF(ISNUMBER(C32),C32/Beginning_Value-1,"")</f>
        <v/>
      </c>
      <c r="H32" s="37" t="str">
        <f aca="false">IF(NOT(ISNUMBER(Years_N)),"Check — enter the number of years",IF(Years_N&lt;=0,"Check — the number of years must be above zero","OK — "&amp;Years_N&amp;" year(s)"))</f>
        <v>OK — 5 year(s)</v>
      </c>
      <c r="I32" s="37"/>
    </row>
    <row r="33" customFormat="false" ht="15" hidden="false" customHeight="false" outlineLevel="0" collapsed="false">
      <c r="B33" s="30" t="n">
        <v>17</v>
      </c>
      <c r="C33" s="31" t="str">
        <f aca="false">IF(AND(AND(ISNUMBER(Beginning_Value),ISNUMBER(Ending_Value),ISNUMBER(Years_N),N(Beginning_Value)&gt;0,N(Ending_Value)&gt;0,N(Years_N)&gt;0),B33&lt;=N(Years_N)),Beginning_Value*(1+CAGR_Result)^B33,"")</f>
        <v/>
      </c>
      <c r="D33" s="32" t="str">
        <f aca="false">IF(AND(AND(ISNUMBER(Beginning_Value),ISNUMBER(Ending_Value),ISNUMBER(Years_N),N(Beginning_Value)&gt;0,N(Ending_Value)&gt;0,N(Years_N)&gt;0),B33&gt;=1,B33&lt;=N(Years_N)),CAGR_Result,"")</f>
        <v/>
      </c>
      <c r="E33" s="32" t="str">
        <f aca="false">IF(ISNUMBER(C33),C33/Beginning_Value-1,"")</f>
        <v/>
      </c>
    </row>
    <row r="34" customFormat="false" ht="15" hidden="false" customHeight="true" outlineLevel="0" collapsed="false">
      <c r="B34" s="30" t="n">
        <v>18</v>
      </c>
      <c r="C34" s="31" t="str">
        <f aca="false">IF(AND(AND(ISNUMBER(Beginning_Value),ISNUMBER(Ending_Value),ISNUMBER(Years_N),N(Beginning_Value)&gt;0,N(Ending_Value)&gt;0,N(Years_N)&gt;0),B34&lt;=N(Years_N)),Beginning_Value*(1+CAGR_Result)^B34,"")</f>
        <v/>
      </c>
      <c r="D34" s="32" t="str">
        <f aca="false">IF(AND(AND(ISNUMBER(Beginning_Value),ISNUMBER(Ending_Value),ISNUMBER(Years_N),N(Beginning_Value)&gt;0,N(Ending_Value)&gt;0,N(Years_N)&gt;0),B34&gt;=1,B34&lt;=N(Years_N)),CAGR_Result,"")</f>
        <v/>
      </c>
      <c r="E34" s="32" t="str">
        <f aca="false">IF(ISNUMBER(C34),C34/Beginning_Value-1,"")</f>
        <v/>
      </c>
      <c r="H34" s="20" t="s">
        <v>77</v>
      </c>
      <c r="I34" s="20"/>
    </row>
    <row r="35" customFormat="false" ht="15" hidden="false" customHeight="false" outlineLevel="0" collapsed="false">
      <c r="B35" s="30" t="n">
        <v>19</v>
      </c>
      <c r="C35" s="31" t="str">
        <f aca="false">IF(AND(AND(ISNUMBER(Beginning_Value),ISNUMBER(Ending_Value),ISNUMBER(Years_N),N(Beginning_Value)&gt;0,N(Ending_Value)&gt;0,N(Years_N)&gt;0),B35&lt;=N(Years_N)),Beginning_Value*(1+CAGR_Result)^B35,"")</f>
        <v/>
      </c>
      <c r="D35" s="32" t="str">
        <f aca="false">IF(AND(AND(ISNUMBER(Beginning_Value),ISNUMBER(Ending_Value),ISNUMBER(Years_N),N(Beginning_Value)&gt;0,N(Ending_Value)&gt;0,N(Years_N)&gt;0),B35&gt;=1,B35&lt;=N(Years_N)),CAGR_Result,"")</f>
        <v/>
      </c>
      <c r="E35" s="32" t="str">
        <f aca="false">IF(ISNUMBER(C35),C35/Beginning_Value-1,"")</f>
        <v/>
      </c>
      <c r="H35" s="20"/>
      <c r="I35" s="20"/>
    </row>
    <row r="36" customFormat="false" ht="15" hidden="false" customHeight="false" outlineLevel="0" collapsed="false">
      <c r="B36" s="30" t="n">
        <v>20</v>
      </c>
      <c r="C36" s="31" t="str">
        <f aca="false">IF(AND(AND(ISNUMBER(Beginning_Value),ISNUMBER(Ending_Value),ISNUMBER(Years_N),N(Beginning_Value)&gt;0,N(Ending_Value)&gt;0,N(Years_N)&gt;0),B36&lt;=N(Years_N)),Beginning_Value*(1+CAGR_Result)^B36,"")</f>
        <v/>
      </c>
      <c r="D36" s="32" t="str">
        <f aca="false">IF(AND(AND(ISNUMBER(Beginning_Value),ISNUMBER(Ending_Value),ISNUMBER(Years_N),N(Beginning_Value)&gt;0,N(Ending_Value)&gt;0,N(Years_N)&gt;0),B36&gt;=1,B36&lt;=N(Years_N)),CAGR_Result,"")</f>
        <v/>
      </c>
      <c r="E36" s="32" t="str">
        <f aca="false">IF(ISNUMBER(C36),C36/Beginning_Value-1,"")</f>
        <v/>
      </c>
    </row>
    <row r="37" customFormat="false" ht="15" hidden="false" customHeight="false" outlineLevel="0" collapsed="false">
      <c r="B37" s="30" t="n">
        <v>21</v>
      </c>
      <c r="C37" s="31" t="str">
        <f aca="false">IF(AND(AND(ISNUMBER(Beginning_Value),ISNUMBER(Ending_Value),ISNUMBER(Years_N),N(Beginning_Value)&gt;0,N(Ending_Value)&gt;0,N(Years_N)&gt;0),B37&lt;=N(Years_N)),Beginning_Value*(1+CAGR_Result)^B37,"")</f>
        <v/>
      </c>
      <c r="D37" s="32" t="str">
        <f aca="false">IF(AND(AND(ISNUMBER(Beginning_Value),ISNUMBER(Ending_Value),ISNUMBER(Years_N),N(Beginning_Value)&gt;0,N(Ending_Value)&gt;0,N(Years_N)&gt;0),B37&gt;=1,B37&lt;=N(Years_N)),CAGR_Result,"")</f>
        <v/>
      </c>
      <c r="E37" s="32" t="str">
        <f aca="false">IF(ISNUMBER(C37),C37/Beginning_Value-1,"")</f>
        <v/>
      </c>
    </row>
    <row r="38" customFormat="false" ht="15" hidden="false" customHeight="false" outlineLevel="0" collapsed="false">
      <c r="B38" s="30" t="n">
        <v>22</v>
      </c>
      <c r="C38" s="31" t="str">
        <f aca="false">IF(AND(AND(ISNUMBER(Beginning_Value),ISNUMBER(Ending_Value),ISNUMBER(Years_N),N(Beginning_Value)&gt;0,N(Ending_Value)&gt;0,N(Years_N)&gt;0),B38&lt;=N(Years_N)),Beginning_Value*(1+CAGR_Result)^B38,"")</f>
        <v/>
      </c>
      <c r="D38" s="32" t="str">
        <f aca="false">IF(AND(AND(ISNUMBER(Beginning_Value),ISNUMBER(Ending_Value),ISNUMBER(Years_N),N(Beginning_Value)&gt;0,N(Ending_Value)&gt;0,N(Years_N)&gt;0),B38&gt;=1,B38&lt;=N(Years_N)),CAGR_Result,"")</f>
        <v/>
      </c>
      <c r="E38" s="32" t="str">
        <f aca="false">IF(ISNUMBER(C38),C38/Beginning_Value-1,"")</f>
        <v/>
      </c>
    </row>
    <row r="39" customFormat="false" ht="15" hidden="false" customHeight="false" outlineLevel="0" collapsed="false">
      <c r="B39" s="30" t="n">
        <v>23</v>
      </c>
      <c r="C39" s="31" t="str">
        <f aca="false">IF(AND(AND(ISNUMBER(Beginning_Value),ISNUMBER(Ending_Value),ISNUMBER(Years_N),N(Beginning_Value)&gt;0,N(Ending_Value)&gt;0,N(Years_N)&gt;0),B39&lt;=N(Years_N)),Beginning_Value*(1+CAGR_Result)^B39,"")</f>
        <v/>
      </c>
      <c r="D39" s="32" t="str">
        <f aca="false">IF(AND(AND(ISNUMBER(Beginning_Value),ISNUMBER(Ending_Value),ISNUMBER(Years_N),N(Beginning_Value)&gt;0,N(Ending_Value)&gt;0,N(Years_N)&gt;0),B39&gt;=1,B39&lt;=N(Years_N)),CAGR_Result,"")</f>
        <v/>
      </c>
      <c r="E39" s="32" t="str">
        <f aca="false">IF(ISNUMBER(C39),C39/Beginning_Value-1,"")</f>
        <v/>
      </c>
    </row>
    <row r="40" customFormat="false" ht="15" hidden="false" customHeight="false" outlineLevel="0" collapsed="false">
      <c r="B40" s="30" t="n">
        <v>24</v>
      </c>
      <c r="C40" s="31" t="str">
        <f aca="false">IF(AND(AND(ISNUMBER(Beginning_Value),ISNUMBER(Ending_Value),ISNUMBER(Years_N),N(Beginning_Value)&gt;0,N(Ending_Value)&gt;0,N(Years_N)&gt;0),B40&lt;=N(Years_N)),Beginning_Value*(1+CAGR_Result)^B40,"")</f>
        <v/>
      </c>
      <c r="D40" s="32" t="str">
        <f aca="false">IF(AND(AND(ISNUMBER(Beginning_Value),ISNUMBER(Ending_Value),ISNUMBER(Years_N),N(Beginning_Value)&gt;0,N(Ending_Value)&gt;0,N(Years_N)&gt;0),B40&gt;=1,B40&lt;=N(Years_N)),CAGR_Result,"")</f>
        <v/>
      </c>
      <c r="E40" s="32" t="str">
        <f aca="false">IF(ISNUMBER(C40),C40/Beginning_Value-1,"")</f>
        <v/>
      </c>
    </row>
    <row r="41" customFormat="false" ht="15" hidden="false" customHeight="false" outlineLevel="0" collapsed="false">
      <c r="B41" s="30" t="n">
        <v>25</v>
      </c>
      <c r="C41" s="31" t="str">
        <f aca="false">IF(AND(AND(ISNUMBER(Beginning_Value),ISNUMBER(Ending_Value),ISNUMBER(Years_N),N(Beginning_Value)&gt;0,N(Ending_Value)&gt;0,N(Years_N)&gt;0),B41&lt;=N(Years_N)),Beginning_Value*(1+CAGR_Result)^B41,"")</f>
        <v/>
      </c>
      <c r="D41" s="32" t="str">
        <f aca="false">IF(AND(AND(ISNUMBER(Beginning_Value),ISNUMBER(Ending_Value),ISNUMBER(Years_N),N(Beginning_Value)&gt;0,N(Ending_Value)&gt;0,N(Years_N)&gt;0),B41&gt;=1,B41&lt;=N(Years_N)),CAGR_Result,"")</f>
        <v/>
      </c>
      <c r="E41" s="32" t="str">
        <f aca="false">IF(ISNUMBER(C41),C41/Beginning_Value-1,"")</f>
        <v/>
      </c>
    </row>
    <row r="42" customFormat="false" ht="15" hidden="false" customHeight="false" outlineLevel="0" collapsed="false">
      <c r="B42" s="30" t="n">
        <v>26</v>
      </c>
      <c r="C42" s="31" t="str">
        <f aca="false">IF(AND(AND(ISNUMBER(Beginning_Value),ISNUMBER(Ending_Value),ISNUMBER(Years_N),N(Beginning_Value)&gt;0,N(Ending_Value)&gt;0,N(Years_N)&gt;0),B42&lt;=N(Years_N)),Beginning_Value*(1+CAGR_Result)^B42,"")</f>
        <v/>
      </c>
      <c r="D42" s="32" t="str">
        <f aca="false">IF(AND(AND(ISNUMBER(Beginning_Value),ISNUMBER(Ending_Value),ISNUMBER(Years_N),N(Beginning_Value)&gt;0,N(Ending_Value)&gt;0,N(Years_N)&gt;0),B42&gt;=1,B42&lt;=N(Years_N)),CAGR_Result,"")</f>
        <v/>
      </c>
      <c r="E42" s="32" t="str">
        <f aca="false">IF(ISNUMBER(C42),C42/Beginning_Value-1,"")</f>
        <v/>
      </c>
    </row>
    <row r="43" customFormat="false" ht="15" hidden="false" customHeight="false" outlineLevel="0" collapsed="false">
      <c r="B43" s="30" t="n">
        <v>27</v>
      </c>
      <c r="C43" s="31" t="str">
        <f aca="false">IF(AND(AND(ISNUMBER(Beginning_Value),ISNUMBER(Ending_Value),ISNUMBER(Years_N),N(Beginning_Value)&gt;0,N(Ending_Value)&gt;0,N(Years_N)&gt;0),B43&lt;=N(Years_N)),Beginning_Value*(1+CAGR_Result)^B43,"")</f>
        <v/>
      </c>
      <c r="D43" s="32" t="str">
        <f aca="false">IF(AND(AND(ISNUMBER(Beginning_Value),ISNUMBER(Ending_Value),ISNUMBER(Years_N),N(Beginning_Value)&gt;0,N(Ending_Value)&gt;0,N(Years_N)&gt;0),B43&gt;=1,B43&lt;=N(Years_N)),CAGR_Result,"")</f>
        <v/>
      </c>
      <c r="E43" s="32" t="str">
        <f aca="false">IF(ISNUMBER(C43),C43/Beginning_Value-1,"")</f>
        <v/>
      </c>
    </row>
    <row r="44" customFormat="false" ht="15" hidden="false" customHeight="false" outlineLevel="0" collapsed="false">
      <c r="B44" s="30" t="n">
        <v>28</v>
      </c>
      <c r="C44" s="31" t="str">
        <f aca="false">IF(AND(AND(ISNUMBER(Beginning_Value),ISNUMBER(Ending_Value),ISNUMBER(Years_N),N(Beginning_Value)&gt;0,N(Ending_Value)&gt;0,N(Years_N)&gt;0),B44&lt;=N(Years_N)),Beginning_Value*(1+CAGR_Result)^B44,"")</f>
        <v/>
      </c>
      <c r="D44" s="32" t="str">
        <f aca="false">IF(AND(AND(ISNUMBER(Beginning_Value),ISNUMBER(Ending_Value),ISNUMBER(Years_N),N(Beginning_Value)&gt;0,N(Ending_Value)&gt;0,N(Years_N)&gt;0),B44&gt;=1,B44&lt;=N(Years_N)),CAGR_Result,"")</f>
        <v/>
      </c>
      <c r="E44" s="32" t="str">
        <f aca="false">IF(ISNUMBER(C44),C44/Beginning_Value-1,"")</f>
        <v/>
      </c>
    </row>
    <row r="45" customFormat="false" ht="15" hidden="false" customHeight="false" outlineLevel="0" collapsed="false">
      <c r="B45" s="30" t="n">
        <v>29</v>
      </c>
      <c r="C45" s="31" t="str">
        <f aca="false">IF(AND(AND(ISNUMBER(Beginning_Value),ISNUMBER(Ending_Value),ISNUMBER(Years_N),N(Beginning_Value)&gt;0,N(Ending_Value)&gt;0,N(Years_N)&gt;0),B45&lt;=N(Years_N)),Beginning_Value*(1+CAGR_Result)^B45,"")</f>
        <v/>
      </c>
      <c r="D45" s="32" t="str">
        <f aca="false">IF(AND(AND(ISNUMBER(Beginning_Value),ISNUMBER(Ending_Value),ISNUMBER(Years_N),N(Beginning_Value)&gt;0,N(Ending_Value)&gt;0,N(Years_N)&gt;0),B45&gt;=1,B45&lt;=N(Years_N)),CAGR_Result,"")</f>
        <v/>
      </c>
      <c r="E45" s="32" t="str">
        <f aca="false">IF(ISNUMBER(C45),C45/Beginning_Value-1,"")</f>
        <v/>
      </c>
    </row>
    <row r="46" customFormat="false" ht="15" hidden="false" customHeight="false" outlineLevel="0" collapsed="false">
      <c r="B46" s="30" t="n">
        <v>30</v>
      </c>
      <c r="C46" s="31" t="str">
        <f aca="false">IF(AND(AND(ISNUMBER(Beginning_Value),ISNUMBER(Ending_Value),ISNUMBER(Years_N),N(Beginning_Value)&gt;0,N(Ending_Value)&gt;0,N(Years_N)&gt;0),B46&lt;=N(Years_N)),Beginning_Value*(1+CAGR_Result)^B46,"")</f>
        <v/>
      </c>
      <c r="D46" s="32" t="str">
        <f aca="false">IF(AND(AND(ISNUMBER(Beginning_Value),ISNUMBER(Ending_Value),ISNUMBER(Years_N),N(Beginning_Value)&gt;0,N(Ending_Value)&gt;0,N(Years_N)&gt;0),B46&gt;=1,B46&lt;=N(Years_N)),CAGR_Result,"")</f>
        <v/>
      </c>
      <c r="E46" s="32" t="str">
        <f aca="false">IF(ISNUMBER(C46),C46/Beginning_Value-1,"")</f>
        <v/>
      </c>
    </row>
    <row r="47" customFormat="false" ht="15" hidden="false" customHeight="false" outlineLevel="0" collapsed="false">
      <c r="B47" s="38" t="s">
        <v>78</v>
      </c>
      <c r="C47" s="39" t="n">
        <f aca="false">IF(AND(ISNUMBER(Beginning_Value),ISNUMBER(Ending_Value),ISNUMBER(Years_N),N(Beginning_Value)&gt;0,N(Ending_Value)&gt;0,N(Years_N)&gt;0),Beginning_Value*(1+CAGR_Result)^Years_N,"—")</f>
        <v>1000000</v>
      </c>
      <c r="D47" s="40"/>
      <c r="E47" s="41" t="n">
        <f aca="false">IF(AND(ISNUMBER(Beginning_Value),ISNUMBER(Ending_Value),ISNUMBER(Years_N),N(Beginning_Value)&gt;0,N(Ending_Value)&gt;0,N(Years_N)&gt;0),C47/Beginning_Value-1,"—")</f>
        <v>3</v>
      </c>
    </row>
    <row r="48" customFormat="false" ht="25.5" hidden="false" customHeight="true" outlineLevel="0" collapsed="false">
      <c r="B48" s="20" t="s">
        <v>79</v>
      </c>
      <c r="C48" s="20"/>
      <c r="D48" s="20"/>
      <c r="E48" s="20"/>
      <c r="F48" s="20"/>
    </row>
    <row r="49" customFormat="false" ht="15" hidden="false" customHeight="false" outlineLevel="0" collapsed="false">
      <c r="B49" s="20"/>
      <c r="C49" s="20"/>
      <c r="D49" s="20"/>
      <c r="E49" s="20"/>
      <c r="F49" s="20"/>
    </row>
  </sheetData>
  <mergeCells count="11">
    <mergeCell ref="E8:F8"/>
    <mergeCell ref="E10:F10"/>
    <mergeCell ref="H11:I12"/>
    <mergeCell ref="E12:F12"/>
    <mergeCell ref="H18:I18"/>
    <mergeCell ref="H22:I27"/>
    <mergeCell ref="H30:I30"/>
    <mergeCell ref="H31:I31"/>
    <mergeCell ref="H32:I32"/>
    <mergeCell ref="H34:I35"/>
    <mergeCell ref="B48:F49"/>
  </mergeCells>
  <conditionalFormatting sqref="H11">
    <cfRule type="expression" priority="2" aboveAverage="0" equalAverage="0" bottom="0" percent="0" rank="0" text="" dxfId="0">
      <formula>AND(ISNUMBER($H$11),$H$11&lt;0)</formula>
    </cfRule>
  </conditionalFormatting>
  <conditionalFormatting sqref="I14">
    <cfRule type="expression" priority="3" aboveAverage="0" equalAverage="0" bottom="0" percent="0" rank="0" text="" dxfId="1">
      <formula>AND(ISNUMBER($I$14),$I$14&lt;0)</formula>
    </cfRule>
  </conditionalFormatting>
  <conditionalFormatting sqref="I15">
    <cfRule type="expression" priority="4" aboveAverage="0" equalAverage="0" bottom="0" percent="0" rank="0" text="" dxfId="1">
      <formula>AND(ISNUMBER($I$15),$I$15&lt;0)</formula>
    </cfRule>
  </conditionalFormatting>
  <conditionalFormatting sqref="I16">
    <cfRule type="expression" priority="5" aboveAverage="0" equalAverage="0" bottom="0" percent="0" rank="0" text="" dxfId="1">
      <formula>AND(ISNUMBER($I$16),$I$16&lt;0)</formula>
    </cfRule>
  </conditionalFormatting>
  <conditionalFormatting sqref="I17">
    <cfRule type="expression" priority="6" aboveAverage="0" equalAverage="0" bottom="0" percent="0" rank="0" text="" dxfId="1">
      <formula>AND(ISNUMBER($I$17),$I$17&lt;0)</formula>
    </cfRule>
  </conditionalFormatting>
  <conditionalFormatting sqref="H30">
    <cfRule type="expression" priority="7" aboveAverage="0" equalAverage="0" bottom="0" percent="0" rank="0" text="" dxfId="2">
      <formula>LEFT(H30,5)="Check"</formula>
    </cfRule>
    <cfRule type="expression" priority="8" aboveAverage="0" equalAverage="0" bottom="0" percent="0" rank="0" text="" dxfId="3">
      <formula>LEFT(H30,2)="OK"</formula>
    </cfRule>
  </conditionalFormatting>
  <conditionalFormatting sqref="H31">
    <cfRule type="expression" priority="9" aboveAverage="0" equalAverage="0" bottom="0" percent="0" rank="0" text="" dxfId="2">
      <formula>LEFT(H31,5)="Check"</formula>
    </cfRule>
    <cfRule type="expression" priority="10" aboveAverage="0" equalAverage="0" bottom="0" percent="0" rank="0" text="" dxfId="3">
      <formula>LEFT(H31,2)="OK"</formula>
    </cfRule>
  </conditionalFormatting>
  <conditionalFormatting sqref="H32">
    <cfRule type="expression" priority="11" aboveAverage="0" equalAverage="0" bottom="0" percent="0" rank="0" text="" dxfId="2">
      <formula>LEFT(H32,5)="Check"</formula>
    </cfRule>
    <cfRule type="expression" priority="12" aboveAverage="0" equalAverage="0" bottom="0" percent="0" rank="0" text="" dxfId="3">
      <formula>LEFT(H32,2)="OK"</formula>
    </cfRule>
  </conditionalFormatting>
  <dataValidations count="3">
    <dataValidation allowBlank="true" error="Enter a number above zero." errorStyle="stop" errorTitle="Beginning value" operator="between" showDropDown="false" showErrorMessage="true" showInputMessage="false" sqref="D8" type="decimal">
      <formula1>-1000000000000000</formula1>
      <formula2>0</formula2>
    </dataValidation>
    <dataValidation allowBlank="true" error="Enter a number above zero." errorStyle="stop" errorTitle="Ending value" operator="between" showDropDown="false" showErrorMessage="true" showInputMessage="false" sqref="D10" type="decimal">
      <formula1>-1000000000000000</formula1>
      <formula2>0</formula2>
    </dataValidation>
    <dataValidation allowBlank="true" error="Enter the number of years, for example 5 or 1.5." errorStyle="stop" errorTitle="Number of years" operator="between" showDropDown="false" showErrorMessage="true" showInputMessage="false" sqref="D12"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P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
    <col collapsed="false" customWidth="true" hidden="false" outlineLevel="0" max="3" min="3" style="0" width="14"/>
    <col collapsed="false" customWidth="true" hidden="false" outlineLevel="0" max="4" min="4" style="0" width="16"/>
    <col collapsed="false" customWidth="true" hidden="false" outlineLevel="0" max="5" min="5" style="0" width="15"/>
    <col collapsed="false" customWidth="true" hidden="false" outlineLevel="0" max="6" min="6" style="0" width="16"/>
    <col collapsed="false" customWidth="true" hidden="false" outlineLevel="0" max="7" min="7" style="0" width="17"/>
    <col collapsed="false" customWidth="true" hidden="false" outlineLevel="0" max="8" min="8" style="0" width="3"/>
    <col collapsed="false" customWidth="true" hidden="false" outlineLevel="0" max="15" min="9" style="0" width="10"/>
    <col collapsed="false" customWidth="true" hidden="false" outlineLevel="0" max="16" min="16" style="0" width="3"/>
  </cols>
  <sheetData>
    <row r="1" customFormat="false" ht="7.5" hidden="false" customHeight="true" outlineLevel="0" collapsed="false">
      <c r="A1" s="1"/>
      <c r="B1" s="1"/>
      <c r="C1" s="1"/>
      <c r="D1" s="1"/>
      <c r="E1" s="1"/>
      <c r="F1" s="1"/>
      <c r="G1" s="1"/>
      <c r="H1" s="1"/>
      <c r="I1" s="1"/>
      <c r="J1" s="1"/>
      <c r="K1" s="1"/>
      <c r="L1" s="1"/>
      <c r="M1" s="1"/>
      <c r="N1" s="1"/>
      <c r="O1" s="1"/>
      <c r="P1" s="1"/>
    </row>
    <row r="2" customFormat="false" ht="30" hidden="false" customHeight="true" outlineLevel="0" collapsed="false">
      <c r="A2" s="1"/>
      <c r="B2" s="2" t="s">
        <v>48</v>
      </c>
      <c r="C2" s="1"/>
      <c r="D2" s="1"/>
      <c r="E2" s="1"/>
      <c r="F2" s="1"/>
      <c r="G2" s="1"/>
      <c r="H2" s="1"/>
      <c r="I2" s="1"/>
      <c r="J2" s="1"/>
      <c r="K2" s="1"/>
      <c r="L2" s="1"/>
      <c r="M2" s="1"/>
      <c r="N2" s="1"/>
      <c r="O2" s="1"/>
      <c r="P2" s="1"/>
    </row>
    <row r="3" customFormat="false" ht="19.5" hidden="false" customHeight="true" outlineLevel="0" collapsed="false">
      <c r="A3" s="1"/>
      <c r="B3" s="3" t="s">
        <v>80</v>
      </c>
      <c r="C3" s="1"/>
      <c r="D3" s="1"/>
      <c r="E3" s="1"/>
      <c r="F3" s="1"/>
      <c r="G3" s="1"/>
      <c r="H3" s="1"/>
      <c r="I3" s="1"/>
      <c r="J3" s="1"/>
      <c r="K3" s="1"/>
      <c r="L3" s="1"/>
      <c r="M3" s="1"/>
      <c r="N3" s="1"/>
      <c r="O3" s="1"/>
      <c r="P3" s="1"/>
    </row>
    <row r="4" customFormat="false" ht="7.5" hidden="false" customHeight="true" outlineLevel="0" collapsed="false">
      <c r="A4" s="1"/>
      <c r="B4" s="1"/>
      <c r="C4" s="1"/>
      <c r="D4" s="1"/>
      <c r="E4" s="1"/>
      <c r="F4" s="1"/>
      <c r="G4" s="1"/>
      <c r="H4" s="1"/>
      <c r="I4" s="1"/>
      <c r="J4" s="1"/>
      <c r="K4" s="1"/>
      <c r="L4" s="1"/>
      <c r="M4" s="1"/>
      <c r="N4" s="1"/>
      <c r="O4" s="1"/>
      <c r="P4" s="1"/>
    </row>
    <row r="5" customFormat="false" ht="3" hidden="false" customHeight="true" outlineLevel="0" collapsed="false">
      <c r="A5" s="4"/>
      <c r="B5" s="4"/>
      <c r="C5" s="4"/>
      <c r="D5" s="4"/>
      <c r="E5" s="4"/>
      <c r="F5" s="4"/>
      <c r="G5" s="4"/>
      <c r="H5" s="4"/>
      <c r="I5" s="4"/>
      <c r="J5" s="4"/>
      <c r="K5" s="4"/>
      <c r="L5" s="4"/>
      <c r="M5" s="4"/>
      <c r="N5" s="4"/>
      <c r="O5" s="4"/>
      <c r="P5" s="4"/>
    </row>
    <row r="7" customFormat="false" ht="30" hidden="false" customHeight="true" outlineLevel="0" collapsed="false">
      <c r="B7" s="27" t="s">
        <v>81</v>
      </c>
      <c r="C7" s="28" t="s">
        <v>82</v>
      </c>
      <c r="D7" s="28" t="s">
        <v>83</v>
      </c>
      <c r="E7" s="28" t="s">
        <v>84</v>
      </c>
      <c r="F7" s="28" t="s">
        <v>85</v>
      </c>
      <c r="G7" s="28" t="s">
        <v>86</v>
      </c>
    </row>
    <row r="8" customFormat="false" ht="15" hidden="false" customHeight="false" outlineLevel="0" collapsed="false">
      <c r="B8" s="42" t="n">
        <v>0</v>
      </c>
      <c r="C8" s="43" t="s">
        <v>87</v>
      </c>
      <c r="D8" s="19" t="n">
        <v>100</v>
      </c>
      <c r="E8" s="44"/>
      <c r="F8" s="31" t="n">
        <f aca="false">IF(ISNUMBER(Path_CAGR),$D$8*(1+Path_CAGR)^MIN(B8,Path_Periods),"")</f>
        <v>100</v>
      </c>
      <c r="G8" s="31" t="n">
        <f aca="false">IF(AND(ISNUMBER(D8),ISNUMBER(F8),B8&lt;=Path_Periods),D8-F8,"")</f>
        <v>0</v>
      </c>
    </row>
    <row r="9" customFormat="false" ht="15" hidden="false" customHeight="false" outlineLevel="0" collapsed="false">
      <c r="B9" s="42" t="n">
        <v>1</v>
      </c>
      <c r="C9" s="43" t="s">
        <v>88</v>
      </c>
      <c r="D9" s="19" t="n">
        <v>180</v>
      </c>
      <c r="E9" s="32" t="n">
        <f aca="false">IF(AND(ISNUMBER(D9),ISNUMBER(D8)),IF(N(D8)&gt;0,D9/D8-1,""),"")</f>
        <v>0.8</v>
      </c>
      <c r="F9" s="31" t="n">
        <f aca="false">IF(ISNUMBER(Path_CAGR),$D$8*(1+Path_CAGR)^MIN(B9,Path_Periods),"")</f>
        <v>116.960709528515</v>
      </c>
      <c r="G9" s="31" t="n">
        <f aca="false">IF(AND(ISNUMBER(D9),ISNUMBER(F9),B9&lt;=Path_Periods),D9-F9,"")</f>
        <v>63.0392904714853</v>
      </c>
    </row>
    <row r="10" customFormat="false" ht="15" hidden="false" customHeight="false" outlineLevel="0" collapsed="false">
      <c r="B10" s="42" t="n">
        <v>2</v>
      </c>
      <c r="C10" s="43" t="s">
        <v>89</v>
      </c>
      <c r="D10" s="19" t="n">
        <v>90</v>
      </c>
      <c r="E10" s="32" t="n">
        <f aca="false">IF(AND(ISNUMBER(D10),ISNUMBER(D9)),IF(N(D9)&gt;0,D10/D9-1,""),"")</f>
        <v>-0.5</v>
      </c>
      <c r="F10" s="31" t="n">
        <f aca="false">IF(ISNUMBER(Path_CAGR),$D$8*(1+Path_CAGR)^MIN(B10,Path_Periods),"")</f>
        <v>136.798075734136</v>
      </c>
      <c r="G10" s="31" t="n">
        <f aca="false">IF(AND(ISNUMBER(D10),ISNUMBER(F10),B10&lt;=Path_Periods),D10-F10,"")</f>
        <v>-46.7980757341358</v>
      </c>
    </row>
    <row r="11" customFormat="false" ht="15" hidden="false" customHeight="false" outlineLevel="0" collapsed="false">
      <c r="B11" s="42" t="n">
        <v>3</v>
      </c>
      <c r="C11" s="43" t="s">
        <v>90</v>
      </c>
      <c r="D11" s="19" t="n">
        <v>160</v>
      </c>
      <c r="E11" s="32" t="n">
        <f aca="false">IF(AND(ISNUMBER(D11),ISNUMBER(D10)),IF(N(D10)&gt;0,D11/D10-1,""),"")</f>
        <v>0.777777777777778</v>
      </c>
      <c r="F11" s="31" t="n">
        <f aca="false">IF(ISNUMBER(Path_CAGR),$D$8*(1+Path_CAGR)^MIN(B11,Path_Periods),"")</f>
        <v>160</v>
      </c>
      <c r="G11" s="31" t="n">
        <f aca="false">IF(AND(ISNUMBER(D11),ISNUMBER(F11),B11&lt;=Path_Periods),D11-F11,"")</f>
        <v>0</v>
      </c>
    </row>
    <row r="12" customFormat="false" ht="15" hidden="false" customHeight="false" outlineLevel="0" collapsed="false">
      <c r="B12" s="42" t="n">
        <v>4</v>
      </c>
      <c r="C12" s="43"/>
      <c r="D12" s="19"/>
      <c r="E12" s="32" t="str">
        <f aca="false">IF(AND(ISNUMBER(D12),ISNUMBER(D11)),IF(N(D11)&gt;0,D12/D11-1,""),"")</f>
        <v/>
      </c>
      <c r="F12" s="31" t="n">
        <f aca="false">IF(ISNUMBER(Path_CAGR),$D$8*(1+Path_CAGR)^MIN(B12,Path_Periods),"")</f>
        <v>160</v>
      </c>
      <c r="G12" s="31" t="str">
        <f aca="false">IF(AND(ISNUMBER(D12),ISNUMBER(F12),B12&lt;=Path_Periods),D12-F12,"")</f>
        <v/>
      </c>
    </row>
    <row r="13" customFormat="false" ht="15" hidden="false" customHeight="false" outlineLevel="0" collapsed="false">
      <c r="B13" s="42" t="n">
        <v>5</v>
      </c>
      <c r="C13" s="43"/>
      <c r="D13" s="19"/>
      <c r="E13" s="32" t="str">
        <f aca="false">IF(AND(ISNUMBER(D13),ISNUMBER(D12)),IF(N(D12)&gt;0,D13/D12-1,""),"")</f>
        <v/>
      </c>
      <c r="F13" s="31" t="n">
        <f aca="false">IF(ISNUMBER(Path_CAGR),$D$8*(1+Path_CAGR)^MIN(B13,Path_Periods),"")</f>
        <v>160</v>
      </c>
      <c r="G13" s="31" t="str">
        <f aca="false">IF(AND(ISNUMBER(D13),ISNUMBER(F13),B13&lt;=Path_Periods),D13-F13,"")</f>
        <v/>
      </c>
    </row>
    <row r="14" customFormat="false" ht="15" hidden="false" customHeight="false" outlineLevel="0" collapsed="false">
      <c r="B14" s="42" t="n">
        <v>6</v>
      </c>
      <c r="C14" s="43"/>
      <c r="D14" s="19"/>
      <c r="E14" s="32" t="str">
        <f aca="false">IF(AND(ISNUMBER(D14),ISNUMBER(D13)),IF(N(D13)&gt;0,D14/D13-1,""),"")</f>
        <v/>
      </c>
      <c r="F14" s="31" t="n">
        <f aca="false">IF(ISNUMBER(Path_CAGR),$D$8*(1+Path_CAGR)^MIN(B14,Path_Periods),"")</f>
        <v>160</v>
      </c>
      <c r="G14" s="31" t="str">
        <f aca="false">IF(AND(ISNUMBER(D14),ISNUMBER(F14),B14&lt;=Path_Periods),D14-F14,"")</f>
        <v/>
      </c>
    </row>
    <row r="15" customFormat="false" ht="15" hidden="false" customHeight="false" outlineLevel="0" collapsed="false">
      <c r="B15" s="42" t="n">
        <v>7</v>
      </c>
      <c r="C15" s="43"/>
      <c r="D15" s="19"/>
      <c r="E15" s="32" t="str">
        <f aca="false">IF(AND(ISNUMBER(D15),ISNUMBER(D14)),IF(N(D14)&gt;0,D15/D14-1,""),"")</f>
        <v/>
      </c>
      <c r="F15" s="31" t="n">
        <f aca="false">IF(ISNUMBER(Path_CAGR),$D$8*(1+Path_CAGR)^MIN(B15,Path_Periods),"")</f>
        <v>160</v>
      </c>
      <c r="G15" s="31" t="str">
        <f aca="false">IF(AND(ISNUMBER(D15),ISNUMBER(F15),B15&lt;=Path_Periods),D15-F15,"")</f>
        <v/>
      </c>
    </row>
    <row r="16" customFormat="false" ht="15" hidden="false" customHeight="false" outlineLevel="0" collapsed="false">
      <c r="B16" s="42" t="n">
        <v>8</v>
      </c>
      <c r="C16" s="43"/>
      <c r="D16" s="19"/>
      <c r="E16" s="32" t="str">
        <f aca="false">IF(AND(ISNUMBER(D16),ISNUMBER(D15)),IF(N(D15)&gt;0,D16/D15-1,""),"")</f>
        <v/>
      </c>
      <c r="F16" s="31" t="n">
        <f aca="false">IF(ISNUMBER(Path_CAGR),$D$8*(1+Path_CAGR)^MIN(B16,Path_Periods),"")</f>
        <v>160</v>
      </c>
      <c r="G16" s="31" t="str">
        <f aca="false">IF(AND(ISNUMBER(D16),ISNUMBER(F16),B16&lt;=Path_Periods),D16-F16,"")</f>
        <v/>
      </c>
    </row>
    <row r="17" customFormat="false" ht="15" hidden="false" customHeight="false" outlineLevel="0" collapsed="false">
      <c r="B17" s="42" t="n">
        <v>9</v>
      </c>
      <c r="C17" s="43"/>
      <c r="D17" s="19"/>
      <c r="E17" s="32" t="str">
        <f aca="false">IF(AND(ISNUMBER(D17),ISNUMBER(D16)),IF(N(D16)&gt;0,D17/D16-1,""),"")</f>
        <v/>
      </c>
      <c r="F17" s="31" t="n">
        <f aca="false">IF(ISNUMBER(Path_CAGR),$D$8*(1+Path_CAGR)^MIN(B17,Path_Periods),"")</f>
        <v>160</v>
      </c>
      <c r="G17" s="31" t="str">
        <f aca="false">IF(AND(ISNUMBER(D17),ISNUMBER(F17),B17&lt;=Path_Periods),D17-F17,"")</f>
        <v/>
      </c>
    </row>
    <row r="18" customFormat="false" ht="15" hidden="false" customHeight="false" outlineLevel="0" collapsed="false">
      <c r="B18" s="42" t="n">
        <v>10</v>
      </c>
      <c r="C18" s="43"/>
      <c r="D18" s="19"/>
      <c r="E18" s="32" t="str">
        <f aca="false">IF(AND(ISNUMBER(D18),ISNUMBER(D17)),IF(N(D17)&gt;0,D18/D17-1,""),"")</f>
        <v/>
      </c>
      <c r="F18" s="31" t="n">
        <f aca="false">IF(ISNUMBER(Path_CAGR),$D$8*(1+Path_CAGR)^MIN(B18,Path_Periods),"")</f>
        <v>160</v>
      </c>
      <c r="G18" s="31" t="str">
        <f aca="false">IF(AND(ISNUMBER(D18),ISNUMBER(F18),B18&lt;=Path_Periods),D18-F18,"")</f>
        <v/>
      </c>
    </row>
    <row r="19" customFormat="false" ht="15" hidden="false" customHeight="false" outlineLevel="0" collapsed="false">
      <c r="B19" s="42" t="n">
        <v>11</v>
      </c>
      <c r="C19" s="43"/>
      <c r="D19" s="19"/>
      <c r="E19" s="32" t="str">
        <f aca="false">IF(AND(ISNUMBER(D19),ISNUMBER(D18)),IF(N(D18)&gt;0,D19/D18-1,""),"")</f>
        <v/>
      </c>
      <c r="F19" s="31" t="n">
        <f aca="false">IF(ISNUMBER(Path_CAGR),$D$8*(1+Path_CAGR)^MIN(B19,Path_Periods),"")</f>
        <v>160</v>
      </c>
      <c r="G19" s="31" t="str">
        <f aca="false">IF(AND(ISNUMBER(D19),ISNUMBER(F19),B19&lt;=Path_Periods),D19-F19,"")</f>
        <v/>
      </c>
    </row>
    <row r="20" customFormat="false" ht="15" hidden="false" customHeight="false" outlineLevel="0" collapsed="false">
      <c r="B20" s="42" t="n">
        <v>12</v>
      </c>
      <c r="C20" s="43"/>
      <c r="D20" s="19"/>
      <c r="E20" s="32" t="str">
        <f aca="false">IF(AND(ISNUMBER(D20),ISNUMBER(D19)),IF(N(D19)&gt;0,D20/D19-1,""),"")</f>
        <v/>
      </c>
      <c r="F20" s="31" t="n">
        <f aca="false">IF(ISNUMBER(Path_CAGR),$D$8*(1+Path_CAGR)^MIN(B20,Path_Periods),"")</f>
        <v>160</v>
      </c>
      <c r="G20" s="31" t="str">
        <f aca="false">IF(AND(ISNUMBER(D20),ISNUMBER(F20),B20&lt;=Path_Periods),D20-F20,"")</f>
        <v/>
      </c>
    </row>
    <row r="21" customFormat="false" ht="15" hidden="false" customHeight="false" outlineLevel="0" collapsed="false">
      <c r="B21" s="42" t="n">
        <v>13</v>
      </c>
      <c r="C21" s="43"/>
      <c r="D21" s="19"/>
      <c r="E21" s="32" t="str">
        <f aca="false">IF(AND(ISNUMBER(D21),ISNUMBER(D20)),IF(N(D20)&gt;0,D21/D20-1,""),"")</f>
        <v/>
      </c>
      <c r="F21" s="31" t="n">
        <f aca="false">IF(ISNUMBER(Path_CAGR),$D$8*(1+Path_CAGR)^MIN(B21,Path_Periods),"")</f>
        <v>160</v>
      </c>
      <c r="G21" s="31" t="str">
        <f aca="false">IF(AND(ISNUMBER(D21),ISNUMBER(F21),B21&lt;=Path_Periods),D21-F21,"")</f>
        <v/>
      </c>
    </row>
    <row r="22" customFormat="false" ht="15" hidden="false" customHeight="false" outlineLevel="0" collapsed="false">
      <c r="B22" s="42" t="n">
        <v>14</v>
      </c>
      <c r="C22" s="43"/>
      <c r="D22" s="19"/>
      <c r="E22" s="32" t="str">
        <f aca="false">IF(AND(ISNUMBER(D22),ISNUMBER(D21)),IF(N(D21)&gt;0,D22/D21-1,""),"")</f>
        <v/>
      </c>
      <c r="F22" s="31" t="n">
        <f aca="false">IF(ISNUMBER(Path_CAGR),$D$8*(1+Path_CAGR)^MIN(B22,Path_Periods),"")</f>
        <v>160</v>
      </c>
      <c r="G22" s="31" t="str">
        <f aca="false">IF(AND(ISNUMBER(D22),ISNUMBER(F22),B22&lt;=Path_Periods),D22-F22,"")</f>
        <v/>
      </c>
    </row>
    <row r="23" customFormat="false" ht="15" hidden="false" customHeight="false" outlineLevel="0" collapsed="false">
      <c r="B23" s="42" t="n">
        <v>15</v>
      </c>
      <c r="C23" s="43"/>
      <c r="D23" s="19"/>
      <c r="E23" s="32" t="str">
        <f aca="false">IF(AND(ISNUMBER(D23),ISNUMBER(D22)),IF(N(D22)&gt;0,D23/D22-1,""),"")</f>
        <v/>
      </c>
      <c r="F23" s="31" t="n">
        <f aca="false">IF(ISNUMBER(Path_CAGR),$D$8*(1+Path_CAGR)^MIN(B23,Path_Periods),"")</f>
        <v>160</v>
      </c>
      <c r="G23" s="31" t="str">
        <f aca="false">IF(AND(ISNUMBER(D23),ISNUMBER(F23),B23&lt;=Path_Periods),D23-F23,"")</f>
        <v/>
      </c>
    </row>
    <row r="24" customFormat="false" ht="15" hidden="false" customHeight="false" outlineLevel="0" collapsed="false">
      <c r="B24" s="42" t="n">
        <v>16</v>
      </c>
      <c r="C24" s="43"/>
      <c r="D24" s="19"/>
      <c r="E24" s="32" t="str">
        <f aca="false">IF(AND(ISNUMBER(D24),ISNUMBER(D23)),IF(N(D23)&gt;0,D24/D23-1,""),"")</f>
        <v/>
      </c>
      <c r="F24" s="31" t="n">
        <f aca="false">IF(ISNUMBER(Path_CAGR),$D$8*(1+Path_CAGR)^MIN(B24,Path_Periods),"")</f>
        <v>160</v>
      </c>
      <c r="G24" s="31" t="str">
        <f aca="false">IF(AND(ISNUMBER(D24),ISNUMBER(F24),B24&lt;=Path_Periods),D24-F24,"")</f>
        <v/>
      </c>
    </row>
    <row r="25" customFormat="false" ht="15" hidden="false" customHeight="false" outlineLevel="0" collapsed="false">
      <c r="B25" s="42" t="n">
        <v>17</v>
      </c>
      <c r="C25" s="43"/>
      <c r="D25" s="19"/>
      <c r="E25" s="32" t="str">
        <f aca="false">IF(AND(ISNUMBER(D25),ISNUMBER(D24)),IF(N(D24)&gt;0,D25/D24-1,""),"")</f>
        <v/>
      </c>
      <c r="F25" s="31" t="n">
        <f aca="false">IF(ISNUMBER(Path_CAGR),$D$8*(1+Path_CAGR)^MIN(B25,Path_Periods),"")</f>
        <v>160</v>
      </c>
      <c r="G25" s="31" t="str">
        <f aca="false">IF(AND(ISNUMBER(D25),ISNUMBER(F25),B25&lt;=Path_Periods),D25-F25,"")</f>
        <v/>
      </c>
    </row>
    <row r="26" customFormat="false" ht="15" hidden="false" customHeight="true" outlineLevel="0" collapsed="false">
      <c r="B26" s="42" t="n">
        <v>18</v>
      </c>
      <c r="C26" s="43"/>
      <c r="D26" s="19"/>
      <c r="E26" s="32" t="str">
        <f aca="false">IF(AND(ISNUMBER(D26),ISNUMBER(D25)),IF(N(D25)&gt;0,D26/D25-1,""),"")</f>
        <v/>
      </c>
      <c r="F26" s="31" t="n">
        <f aca="false">IF(ISNUMBER(Path_CAGR),$D$8*(1+Path_CAGR)^MIN(B26,Path_Periods),"")</f>
        <v>160</v>
      </c>
      <c r="G26" s="31" t="str">
        <f aca="false">IF(AND(ISNUMBER(D26),ISNUMBER(F26),B26&lt;=Path_Periods),D26-F26,"")</f>
        <v/>
      </c>
      <c r="I26" s="20" t="s">
        <v>91</v>
      </c>
      <c r="J26" s="20"/>
      <c r="K26" s="20"/>
      <c r="L26" s="20"/>
      <c r="M26" s="20"/>
      <c r="N26" s="20"/>
      <c r="O26" s="20"/>
    </row>
    <row r="27" customFormat="false" ht="15" hidden="false" customHeight="false" outlineLevel="0" collapsed="false">
      <c r="B27" s="42" t="n">
        <v>19</v>
      </c>
      <c r="C27" s="43"/>
      <c r="D27" s="19"/>
      <c r="E27" s="32" t="str">
        <f aca="false">IF(AND(ISNUMBER(D27),ISNUMBER(D26)),IF(N(D26)&gt;0,D27/D26-1,""),"")</f>
        <v/>
      </c>
      <c r="F27" s="31" t="n">
        <f aca="false">IF(ISNUMBER(Path_CAGR),$D$8*(1+Path_CAGR)^MIN(B27,Path_Periods),"")</f>
        <v>160</v>
      </c>
      <c r="G27" s="31" t="str">
        <f aca="false">IF(AND(ISNUMBER(D27),ISNUMBER(F27),B27&lt;=Path_Periods),D27-F27,"")</f>
        <v/>
      </c>
      <c r="I27" s="20"/>
      <c r="J27" s="20"/>
      <c r="K27" s="20"/>
      <c r="L27" s="20"/>
      <c r="M27" s="20"/>
      <c r="N27" s="20"/>
      <c r="O27" s="20"/>
    </row>
    <row r="28" customFormat="false" ht="15" hidden="false" customHeight="false" outlineLevel="0" collapsed="false">
      <c r="B28" s="42" t="n">
        <v>20</v>
      </c>
      <c r="C28" s="43"/>
      <c r="D28" s="19"/>
      <c r="E28" s="32" t="str">
        <f aca="false">IF(AND(ISNUMBER(D28),ISNUMBER(D27)),IF(N(D27)&gt;0,D28/D27-1,""),"")</f>
        <v/>
      </c>
      <c r="F28" s="31" t="n">
        <f aca="false">IF(ISNUMBER(Path_CAGR),$D$8*(1+Path_CAGR)^MIN(B28,Path_Periods),"")</f>
        <v>160</v>
      </c>
      <c r="G28" s="31" t="str">
        <f aca="false">IF(AND(ISNUMBER(D28),ISNUMBER(F28),B28&lt;=Path_Periods),D28-F28,"")</f>
        <v/>
      </c>
    </row>
    <row r="29" customFormat="false" ht="15" hidden="false" customHeight="false" outlineLevel="0" collapsed="false">
      <c r="B29" s="42" t="n">
        <v>21</v>
      </c>
      <c r="C29" s="43"/>
      <c r="D29" s="19"/>
      <c r="E29" s="32" t="str">
        <f aca="false">IF(AND(ISNUMBER(D29),ISNUMBER(D28)),IF(N(D28)&gt;0,D29/D28-1,""),"")</f>
        <v/>
      </c>
      <c r="F29" s="31" t="n">
        <f aca="false">IF(ISNUMBER(Path_CAGR),$D$8*(1+Path_CAGR)^MIN(B29,Path_Periods),"")</f>
        <v>160</v>
      </c>
      <c r="G29" s="31" t="str">
        <f aca="false">IF(AND(ISNUMBER(D29),ISNUMBER(F29),B29&lt;=Path_Periods),D29-F29,"")</f>
        <v/>
      </c>
    </row>
    <row r="30" customFormat="false" ht="15" hidden="false" customHeight="false" outlineLevel="0" collapsed="false">
      <c r="B30" s="42" t="n">
        <v>22</v>
      </c>
      <c r="C30" s="43"/>
      <c r="D30" s="19"/>
      <c r="E30" s="32" t="str">
        <f aca="false">IF(AND(ISNUMBER(D30),ISNUMBER(D29)),IF(N(D29)&gt;0,D30/D29-1,""),"")</f>
        <v/>
      </c>
      <c r="F30" s="31" t="n">
        <f aca="false">IF(ISNUMBER(Path_CAGR),$D$8*(1+Path_CAGR)^MIN(B30,Path_Periods),"")</f>
        <v>160</v>
      </c>
      <c r="G30" s="31" t="str">
        <f aca="false">IF(AND(ISNUMBER(D30),ISNUMBER(F30),B30&lt;=Path_Periods),D30-F30,"")</f>
        <v/>
      </c>
    </row>
    <row r="31" customFormat="false" ht="15" hidden="false" customHeight="false" outlineLevel="0" collapsed="false">
      <c r="B31" s="42" t="n">
        <v>23</v>
      </c>
      <c r="C31" s="43"/>
      <c r="D31" s="19"/>
      <c r="E31" s="32" t="str">
        <f aca="false">IF(AND(ISNUMBER(D31),ISNUMBER(D30)),IF(N(D30)&gt;0,D31/D30-1,""),"")</f>
        <v/>
      </c>
      <c r="F31" s="31" t="n">
        <f aca="false">IF(ISNUMBER(Path_CAGR),$D$8*(1+Path_CAGR)^MIN(B31,Path_Periods),"")</f>
        <v>160</v>
      </c>
      <c r="G31" s="31" t="str">
        <f aca="false">IF(AND(ISNUMBER(D31),ISNUMBER(F31),B31&lt;=Path_Periods),D31-F31,"")</f>
        <v/>
      </c>
    </row>
    <row r="32" customFormat="false" ht="15" hidden="false" customHeight="false" outlineLevel="0" collapsed="false">
      <c r="B32" s="42" t="n">
        <v>24</v>
      </c>
      <c r="C32" s="43"/>
      <c r="D32" s="19"/>
      <c r="E32" s="32" t="str">
        <f aca="false">IF(AND(ISNUMBER(D32),ISNUMBER(D31)),IF(N(D31)&gt;0,D32/D31-1,""),"")</f>
        <v/>
      </c>
      <c r="F32" s="31" t="n">
        <f aca="false">IF(ISNUMBER(Path_CAGR),$D$8*(1+Path_CAGR)^MIN(B32,Path_Periods),"")</f>
        <v>160</v>
      </c>
      <c r="G32" s="31" t="str">
        <f aca="false">IF(AND(ISNUMBER(D32),ISNUMBER(F32),B32&lt;=Path_Periods),D32-F32,"")</f>
        <v/>
      </c>
    </row>
    <row r="33" customFormat="false" ht="15" hidden="false" customHeight="false" outlineLevel="0" collapsed="false">
      <c r="B33" s="42" t="n">
        <v>25</v>
      </c>
      <c r="C33" s="43"/>
      <c r="D33" s="19"/>
      <c r="E33" s="32" t="str">
        <f aca="false">IF(AND(ISNUMBER(D33),ISNUMBER(D32)),IF(N(D32)&gt;0,D33/D32-1,""),"")</f>
        <v/>
      </c>
      <c r="F33" s="31" t="n">
        <f aca="false">IF(ISNUMBER(Path_CAGR),$D$8*(1+Path_CAGR)^MIN(B33,Path_Periods),"")</f>
        <v>160</v>
      </c>
      <c r="G33" s="31" t="str">
        <f aca="false">IF(AND(ISNUMBER(D33),ISNUMBER(F33),B33&lt;=Path_Periods),D33-F33,"")</f>
        <v/>
      </c>
    </row>
    <row r="34" customFormat="false" ht="15" hidden="false" customHeight="false" outlineLevel="0" collapsed="false">
      <c r="B34" s="42" t="n">
        <v>26</v>
      </c>
      <c r="C34" s="43"/>
      <c r="D34" s="19"/>
      <c r="E34" s="32" t="str">
        <f aca="false">IF(AND(ISNUMBER(D34),ISNUMBER(D33)),IF(N(D33)&gt;0,D34/D33-1,""),"")</f>
        <v/>
      </c>
      <c r="F34" s="31" t="n">
        <f aca="false">IF(ISNUMBER(Path_CAGR),$D$8*(1+Path_CAGR)^MIN(B34,Path_Periods),"")</f>
        <v>160</v>
      </c>
      <c r="G34" s="31" t="str">
        <f aca="false">IF(AND(ISNUMBER(D34),ISNUMBER(F34),B34&lt;=Path_Periods),D34-F34,"")</f>
        <v/>
      </c>
    </row>
    <row r="35" customFormat="false" ht="15" hidden="false" customHeight="false" outlineLevel="0" collapsed="false">
      <c r="B35" s="42" t="n">
        <v>27</v>
      </c>
      <c r="C35" s="43"/>
      <c r="D35" s="19"/>
      <c r="E35" s="32" t="str">
        <f aca="false">IF(AND(ISNUMBER(D35),ISNUMBER(D34)),IF(N(D34)&gt;0,D35/D34-1,""),"")</f>
        <v/>
      </c>
      <c r="F35" s="31" t="n">
        <f aca="false">IF(ISNUMBER(Path_CAGR),$D$8*(1+Path_CAGR)^MIN(B35,Path_Periods),"")</f>
        <v>160</v>
      </c>
      <c r="G35" s="31" t="str">
        <f aca="false">IF(AND(ISNUMBER(D35),ISNUMBER(F35),B35&lt;=Path_Periods),D35-F35,"")</f>
        <v/>
      </c>
    </row>
    <row r="36" customFormat="false" ht="15" hidden="false" customHeight="false" outlineLevel="0" collapsed="false">
      <c r="B36" s="42" t="n">
        <v>28</v>
      </c>
      <c r="C36" s="43"/>
      <c r="D36" s="19"/>
      <c r="E36" s="32" t="str">
        <f aca="false">IF(AND(ISNUMBER(D36),ISNUMBER(D35)),IF(N(D35)&gt;0,D36/D35-1,""),"")</f>
        <v/>
      </c>
      <c r="F36" s="31" t="n">
        <f aca="false">IF(ISNUMBER(Path_CAGR),$D$8*(1+Path_CAGR)^MIN(B36,Path_Periods),"")</f>
        <v>160</v>
      </c>
      <c r="G36" s="31" t="str">
        <f aca="false">IF(AND(ISNUMBER(D36),ISNUMBER(F36),B36&lt;=Path_Periods),D36-F36,"")</f>
        <v/>
      </c>
    </row>
    <row r="37" customFormat="false" ht="15" hidden="false" customHeight="false" outlineLevel="0" collapsed="false">
      <c r="B37" s="42" t="n">
        <v>29</v>
      </c>
      <c r="C37" s="43"/>
      <c r="D37" s="19"/>
      <c r="E37" s="32" t="str">
        <f aca="false">IF(AND(ISNUMBER(D37),ISNUMBER(D36)),IF(N(D36)&gt;0,D37/D36-1,""),"")</f>
        <v/>
      </c>
      <c r="F37" s="31" t="n">
        <f aca="false">IF(ISNUMBER(Path_CAGR),$D$8*(1+Path_CAGR)^MIN(B37,Path_Periods),"")</f>
        <v>160</v>
      </c>
      <c r="G37" s="31" t="str">
        <f aca="false">IF(AND(ISNUMBER(D37),ISNUMBER(F37),B37&lt;=Path_Periods),D37-F37,"")</f>
        <v/>
      </c>
    </row>
    <row r="38" customFormat="false" ht="15" hidden="false" customHeight="false" outlineLevel="0" collapsed="false">
      <c r="B38" s="42" t="n">
        <v>30</v>
      </c>
      <c r="C38" s="43"/>
      <c r="D38" s="19"/>
      <c r="E38" s="32" t="str">
        <f aca="false">IF(AND(ISNUMBER(D38),ISNUMBER(D37)),IF(N(D37)&gt;0,D38/D37-1,""),"")</f>
        <v/>
      </c>
      <c r="F38" s="31" t="n">
        <f aca="false">IF(ISNUMBER(Path_CAGR),$D$8*(1+Path_CAGR)^MIN(B38,Path_Periods),"")</f>
        <v>160</v>
      </c>
      <c r="G38" s="31" t="str">
        <f aca="false">IF(AND(ISNUMBER(D38),ISNUMBER(F38),B38&lt;=Path_Periods),D38-F38,"")</f>
        <v/>
      </c>
    </row>
    <row r="40" customFormat="false" ht="19.5" hidden="false" customHeight="true" outlineLevel="0" collapsed="false">
      <c r="B40" s="5" t="s">
        <v>92</v>
      </c>
      <c r="C40" s="6"/>
      <c r="D40" s="6"/>
      <c r="E40" s="6"/>
      <c r="F40" s="6"/>
      <c r="G40" s="6"/>
    </row>
    <row r="41" customFormat="false" ht="15" hidden="false" customHeight="false" outlineLevel="0" collapsed="false">
      <c r="B41" s="45" t="s">
        <v>93</v>
      </c>
      <c r="C41" s="45"/>
      <c r="D41" s="45"/>
      <c r="E41" s="46" t="n">
        <f aca="false">SUMPRODUCT(MAX(ISNUMBER(D8:D38)*B8:B38))</f>
        <v>3</v>
      </c>
    </row>
    <row r="42" customFormat="false" ht="15" hidden="false" customHeight="false" outlineLevel="0" collapsed="false">
      <c r="B42" s="45" t="s">
        <v>94</v>
      </c>
      <c r="C42" s="45"/>
      <c r="D42" s="45"/>
      <c r="E42" s="47" t="n">
        <f aca="false">IF(ISNUMBER(D8),D8,"—")</f>
        <v>100</v>
      </c>
    </row>
    <row r="43" customFormat="false" ht="15" hidden="false" customHeight="false" outlineLevel="0" collapsed="false">
      <c r="B43" s="45" t="s">
        <v>95</v>
      </c>
      <c r="C43" s="45"/>
      <c r="D43" s="45"/>
      <c r="E43" s="47" t="n">
        <f aca="false">IF(Path_Periods&gt;0,INDEX(D8:D38,Path_Periods+1),"—")</f>
        <v>160</v>
      </c>
    </row>
    <row r="44" customFormat="false" ht="15" hidden="false" customHeight="false" outlineLevel="0" collapsed="false">
      <c r="B44" s="45" t="s">
        <v>96</v>
      </c>
      <c r="C44" s="45"/>
      <c r="D44" s="45"/>
      <c r="E44" s="48" t="n">
        <f aca="false">IF(AND(ISNUMBER(D8),Path_Periods&gt;0),IF(AND(N(D8)&gt;0,N(Path_Last)&gt;0),(Path_Last/D8)^(1/Path_Periods)-1,"—"),"—")</f>
        <v>0.169607095285147</v>
      </c>
    </row>
    <row r="45" customFormat="false" ht="15" hidden="false" customHeight="false" outlineLevel="0" collapsed="false">
      <c r="B45" s="45" t="s">
        <v>97</v>
      </c>
      <c r="C45" s="45"/>
      <c r="D45" s="45"/>
      <c r="E45" s="48" t="n">
        <f aca="false">IF(COUNT(E9:E38)&gt;0,AVERAGE(E9:E38),"—")</f>
        <v>0.359259259259259</v>
      </c>
    </row>
    <row r="46" customFormat="false" ht="15" hidden="false" customHeight="false" outlineLevel="0" collapsed="false">
      <c r="B46" s="45" t="s">
        <v>98</v>
      </c>
      <c r="C46" s="45"/>
      <c r="D46" s="45"/>
      <c r="E46" s="48" t="n">
        <f aca="false">IF(AND(ISNUMBER(Path_CAGR),ISNUMBER(Path_Average)),Path_Average-Path_CAGR,"—")</f>
        <v>0.189652163974113</v>
      </c>
    </row>
    <row r="47" customFormat="false" ht="15" hidden="false" customHeight="false" outlineLevel="0" collapsed="false">
      <c r="B47" s="45" t="s">
        <v>99</v>
      </c>
      <c r="C47" s="45"/>
      <c r="D47" s="45"/>
      <c r="E47" s="48" t="n">
        <f aca="false">IF(COUNT(E9:E38)&gt;0,IF(MIN(E9:E38)&lt;0,MIN(E9:E38),"None"),"—")</f>
        <v>-0.5</v>
      </c>
    </row>
    <row r="49" customFormat="false" ht="30" hidden="false" customHeight="true" outlineLevel="0" collapsed="false">
      <c r="B49" s="20" t="s">
        <v>100</v>
      </c>
      <c r="C49" s="20"/>
      <c r="D49" s="20"/>
      <c r="E49" s="20"/>
      <c r="F49" s="20"/>
      <c r="G49" s="20"/>
    </row>
    <row r="50" customFormat="false" ht="15" hidden="false" customHeight="false" outlineLevel="0" collapsed="false">
      <c r="B50" s="20"/>
      <c r="C50" s="20"/>
      <c r="D50" s="20"/>
      <c r="E50" s="20"/>
      <c r="F50" s="20"/>
      <c r="G50" s="20"/>
    </row>
    <row r="51" customFormat="false" ht="15" hidden="false" customHeight="false" outlineLevel="0" collapsed="false">
      <c r="B51" s="20"/>
      <c r="C51" s="20"/>
      <c r="D51" s="20"/>
      <c r="E51" s="20"/>
      <c r="F51" s="20"/>
      <c r="G51" s="20"/>
    </row>
  </sheetData>
  <mergeCells count="9">
    <mergeCell ref="I26:O27"/>
    <mergeCell ref="B41:D41"/>
    <mergeCell ref="B42:D42"/>
    <mergeCell ref="B43:D43"/>
    <mergeCell ref="B44:D44"/>
    <mergeCell ref="B45:D45"/>
    <mergeCell ref="B46:D46"/>
    <mergeCell ref="B47:D47"/>
    <mergeCell ref="B49:G51"/>
  </mergeCells>
  <conditionalFormatting sqref="G8">
    <cfRule type="expression" priority="2" aboveAverage="0" equalAverage="0" bottom="0" percent="0" rank="0" text="" dxfId="4">
      <formula>AND(ISNUMBER($G$8),$G$8&lt;0)</formula>
    </cfRule>
  </conditionalFormatting>
  <conditionalFormatting sqref="G9">
    <cfRule type="expression" priority="3" aboveAverage="0" equalAverage="0" bottom="0" percent="0" rank="0" text="" dxfId="4">
      <formula>AND(ISNUMBER($G$9),$G$9&lt;0)</formula>
    </cfRule>
  </conditionalFormatting>
  <conditionalFormatting sqref="G10">
    <cfRule type="expression" priority="4" aboveAverage="0" equalAverage="0" bottom="0" percent="0" rank="0" text="" dxfId="4">
      <formula>AND(ISNUMBER($G$10),$G$10&lt;0)</formula>
    </cfRule>
  </conditionalFormatting>
  <conditionalFormatting sqref="G11">
    <cfRule type="expression" priority="5" aboveAverage="0" equalAverage="0" bottom="0" percent="0" rank="0" text="" dxfId="4">
      <formula>AND(ISNUMBER($G$11),$G$11&lt;0)</formula>
    </cfRule>
  </conditionalFormatting>
  <conditionalFormatting sqref="G12">
    <cfRule type="expression" priority="6" aboveAverage="0" equalAverage="0" bottom="0" percent="0" rank="0" text="" dxfId="4">
      <formula>AND(ISNUMBER($G$12),$G$12&lt;0)</formula>
    </cfRule>
  </conditionalFormatting>
  <conditionalFormatting sqref="G13">
    <cfRule type="expression" priority="7" aboveAverage="0" equalAverage="0" bottom="0" percent="0" rank="0" text="" dxfId="4">
      <formula>AND(ISNUMBER($G$13),$G$13&lt;0)</formula>
    </cfRule>
  </conditionalFormatting>
  <conditionalFormatting sqref="G14">
    <cfRule type="expression" priority="8" aboveAverage="0" equalAverage="0" bottom="0" percent="0" rank="0" text="" dxfId="4">
      <formula>AND(ISNUMBER($G$14),$G$14&lt;0)</formula>
    </cfRule>
  </conditionalFormatting>
  <conditionalFormatting sqref="G15">
    <cfRule type="expression" priority="9" aboveAverage="0" equalAverage="0" bottom="0" percent="0" rank="0" text="" dxfId="4">
      <formula>AND(ISNUMBER($G$15),$G$15&lt;0)</formula>
    </cfRule>
  </conditionalFormatting>
  <conditionalFormatting sqref="G16">
    <cfRule type="expression" priority="10" aboveAverage="0" equalAverage="0" bottom="0" percent="0" rank="0" text="" dxfId="4">
      <formula>AND(ISNUMBER($G$16),$G$16&lt;0)</formula>
    </cfRule>
  </conditionalFormatting>
  <conditionalFormatting sqref="G17">
    <cfRule type="expression" priority="11" aboveAverage="0" equalAverage="0" bottom="0" percent="0" rank="0" text="" dxfId="4">
      <formula>AND(ISNUMBER($G$17),$G$17&lt;0)</formula>
    </cfRule>
  </conditionalFormatting>
  <conditionalFormatting sqref="G18">
    <cfRule type="expression" priority="12" aboveAverage="0" equalAverage="0" bottom="0" percent="0" rank="0" text="" dxfId="4">
      <formula>AND(ISNUMBER($G$18),$G$18&lt;0)</formula>
    </cfRule>
  </conditionalFormatting>
  <conditionalFormatting sqref="G19">
    <cfRule type="expression" priority="13" aboveAverage="0" equalAverage="0" bottom="0" percent="0" rank="0" text="" dxfId="4">
      <formula>AND(ISNUMBER($G$19),$G$19&lt;0)</formula>
    </cfRule>
  </conditionalFormatting>
  <conditionalFormatting sqref="G20">
    <cfRule type="expression" priority="14" aboveAverage="0" equalAverage="0" bottom="0" percent="0" rank="0" text="" dxfId="4">
      <formula>AND(ISNUMBER($G$20),$G$20&lt;0)</formula>
    </cfRule>
  </conditionalFormatting>
  <conditionalFormatting sqref="G21">
    <cfRule type="expression" priority="15" aboveAverage="0" equalAverage="0" bottom="0" percent="0" rank="0" text="" dxfId="4">
      <formula>AND(ISNUMBER($G$21),$G$21&lt;0)</formula>
    </cfRule>
  </conditionalFormatting>
  <conditionalFormatting sqref="G22">
    <cfRule type="expression" priority="16" aboveAverage="0" equalAverage="0" bottom="0" percent="0" rank="0" text="" dxfId="4">
      <formula>AND(ISNUMBER($G$22),$G$22&lt;0)</formula>
    </cfRule>
  </conditionalFormatting>
  <conditionalFormatting sqref="G23">
    <cfRule type="expression" priority="17" aboveAverage="0" equalAverage="0" bottom="0" percent="0" rank="0" text="" dxfId="4">
      <formula>AND(ISNUMBER($G$23),$G$23&lt;0)</formula>
    </cfRule>
  </conditionalFormatting>
  <conditionalFormatting sqref="G24">
    <cfRule type="expression" priority="18" aboveAverage="0" equalAverage="0" bottom="0" percent="0" rank="0" text="" dxfId="4">
      <formula>AND(ISNUMBER($G$24),$G$24&lt;0)</formula>
    </cfRule>
  </conditionalFormatting>
  <conditionalFormatting sqref="G25">
    <cfRule type="expression" priority="19" aboveAverage="0" equalAverage="0" bottom="0" percent="0" rank="0" text="" dxfId="4">
      <formula>AND(ISNUMBER($G$25),$G$25&lt;0)</formula>
    </cfRule>
  </conditionalFormatting>
  <conditionalFormatting sqref="G26">
    <cfRule type="expression" priority="20" aboveAverage="0" equalAverage="0" bottom="0" percent="0" rank="0" text="" dxfId="4">
      <formula>AND(ISNUMBER($G$26),$G$26&lt;0)</formula>
    </cfRule>
  </conditionalFormatting>
  <conditionalFormatting sqref="G27">
    <cfRule type="expression" priority="21" aboveAverage="0" equalAverage="0" bottom="0" percent="0" rank="0" text="" dxfId="4">
      <formula>AND(ISNUMBER($G$27),$G$27&lt;0)</formula>
    </cfRule>
  </conditionalFormatting>
  <conditionalFormatting sqref="G28">
    <cfRule type="expression" priority="22" aboveAverage="0" equalAverage="0" bottom="0" percent="0" rank="0" text="" dxfId="4">
      <formula>AND(ISNUMBER($G$28),$G$28&lt;0)</formula>
    </cfRule>
  </conditionalFormatting>
  <conditionalFormatting sqref="G29">
    <cfRule type="expression" priority="23" aboveAverage="0" equalAverage="0" bottom="0" percent="0" rank="0" text="" dxfId="4">
      <formula>AND(ISNUMBER($G$29),$G$29&lt;0)</formula>
    </cfRule>
  </conditionalFormatting>
  <conditionalFormatting sqref="G30">
    <cfRule type="expression" priority="24" aboveAverage="0" equalAverage="0" bottom="0" percent="0" rank="0" text="" dxfId="4">
      <formula>AND(ISNUMBER($G$30),$G$30&lt;0)</formula>
    </cfRule>
  </conditionalFormatting>
  <conditionalFormatting sqref="G31">
    <cfRule type="expression" priority="25" aboveAverage="0" equalAverage="0" bottom="0" percent="0" rank="0" text="" dxfId="4">
      <formula>AND(ISNUMBER($G$31),$G$31&lt;0)</formula>
    </cfRule>
  </conditionalFormatting>
  <conditionalFormatting sqref="G32">
    <cfRule type="expression" priority="26" aboveAverage="0" equalAverage="0" bottom="0" percent="0" rank="0" text="" dxfId="4">
      <formula>AND(ISNUMBER($G$32),$G$32&lt;0)</formula>
    </cfRule>
  </conditionalFormatting>
  <conditionalFormatting sqref="G33">
    <cfRule type="expression" priority="27" aboveAverage="0" equalAverage="0" bottom="0" percent="0" rank="0" text="" dxfId="4">
      <formula>AND(ISNUMBER($G$33),$G$33&lt;0)</formula>
    </cfRule>
  </conditionalFormatting>
  <conditionalFormatting sqref="G34">
    <cfRule type="expression" priority="28" aboveAverage="0" equalAverage="0" bottom="0" percent="0" rank="0" text="" dxfId="4">
      <formula>AND(ISNUMBER($G$34),$G$34&lt;0)</formula>
    </cfRule>
  </conditionalFormatting>
  <conditionalFormatting sqref="G35">
    <cfRule type="expression" priority="29" aboveAverage="0" equalAverage="0" bottom="0" percent="0" rank="0" text="" dxfId="4">
      <formula>AND(ISNUMBER($G$35),$G$35&lt;0)</formula>
    </cfRule>
  </conditionalFormatting>
  <conditionalFormatting sqref="G36">
    <cfRule type="expression" priority="30" aboveAverage="0" equalAverage="0" bottom="0" percent="0" rank="0" text="" dxfId="4">
      <formula>AND(ISNUMBER($G$36),$G$36&lt;0)</formula>
    </cfRule>
  </conditionalFormatting>
  <conditionalFormatting sqref="G37">
    <cfRule type="expression" priority="31" aboveAverage="0" equalAverage="0" bottom="0" percent="0" rank="0" text="" dxfId="4">
      <formula>AND(ISNUMBER($G$37),$G$37&lt;0)</formula>
    </cfRule>
  </conditionalFormatting>
  <conditionalFormatting sqref="G38">
    <cfRule type="expression" priority="32" aboveAverage="0" equalAverage="0" bottom="0" percent="0" rank="0" text="" dxfId="4">
      <formula>AND(ISNUMBER($G$38),$G$38&lt;0)</formula>
    </cfRule>
  </conditionalFormatting>
  <conditionalFormatting sqref="E47">
    <cfRule type="expression" priority="33" aboveAverage="0" equalAverage="0" bottom="0" percent="0" rank="0" text="" dxfId="5">
      <formula>AND(ISNUMBER($E$47),$E$47&lt;0)</formula>
    </cfRule>
  </conditionalFormatting>
  <dataValidations count="1">
    <dataValidation allowBlank="true" error="Enter a number." errorStyle="stop" errorTitle="Value" operator="between" showDropDown="false" showErrorMessage="true" showInputMessage="false" sqref="D8:D38"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G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6" min="3" style="0" width="18"/>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50</v>
      </c>
      <c r="C2" s="1"/>
      <c r="D2" s="1"/>
      <c r="E2" s="1"/>
      <c r="F2" s="1"/>
      <c r="G2" s="1"/>
    </row>
    <row r="3" customFormat="false" ht="19.5" hidden="false" customHeight="true" outlineLevel="0" collapsed="false">
      <c r="A3" s="1"/>
      <c r="B3" s="3" t="s">
        <v>101</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27"/>
      <c r="C7" s="28" t="s">
        <v>102</v>
      </c>
      <c r="D7" s="28" t="s">
        <v>103</v>
      </c>
      <c r="E7" s="28" t="s">
        <v>104</v>
      </c>
      <c r="F7" s="28" t="s">
        <v>105</v>
      </c>
    </row>
    <row r="8" customFormat="false" ht="15" hidden="false" customHeight="false" outlineLevel="0" collapsed="false">
      <c r="B8" s="49" t="s">
        <v>106</v>
      </c>
      <c r="C8" s="50" t="s">
        <v>107</v>
      </c>
      <c r="D8" s="50" t="s">
        <v>108</v>
      </c>
      <c r="E8" s="50" t="s">
        <v>109</v>
      </c>
      <c r="F8" s="50" t="s">
        <v>110</v>
      </c>
    </row>
    <row r="9" customFormat="false" ht="15" hidden="false" customHeight="false" outlineLevel="0" collapsed="false">
      <c r="B9" s="49" t="s">
        <v>14</v>
      </c>
      <c r="C9" s="19" t="n">
        <v>250000</v>
      </c>
      <c r="D9" s="19" t="n">
        <v>100</v>
      </c>
      <c r="E9" s="19" t="n">
        <v>10000</v>
      </c>
      <c r="F9" s="19" t="n">
        <v>500000</v>
      </c>
    </row>
    <row r="10" customFormat="false" ht="15" hidden="false" customHeight="false" outlineLevel="0" collapsed="false">
      <c r="B10" s="49" t="s">
        <v>16</v>
      </c>
      <c r="C10" s="19" t="n">
        <v>1000000</v>
      </c>
      <c r="D10" s="19" t="n">
        <v>160</v>
      </c>
      <c r="E10" s="19" t="n">
        <v>18000</v>
      </c>
      <c r="F10" s="19" t="n">
        <v>380000</v>
      </c>
    </row>
    <row r="11" customFormat="false" ht="15" hidden="false" customHeight="false" outlineLevel="0" collapsed="false">
      <c r="B11" s="49" t="s">
        <v>18</v>
      </c>
      <c r="C11" s="24" t="n">
        <v>5</v>
      </c>
      <c r="D11" s="24" t="n">
        <v>3</v>
      </c>
      <c r="E11" s="24" t="n">
        <v>7</v>
      </c>
      <c r="F11" s="24" t="n">
        <v>4</v>
      </c>
    </row>
    <row r="13" customFormat="false" ht="19.5" hidden="false" customHeight="true" outlineLevel="0" collapsed="false">
      <c r="B13" s="5" t="s">
        <v>111</v>
      </c>
      <c r="C13" s="6"/>
      <c r="D13" s="6"/>
      <c r="E13" s="6"/>
      <c r="F13" s="6"/>
    </row>
    <row r="14" customFormat="false" ht="15" hidden="false" customHeight="false" outlineLevel="0" collapsed="false">
      <c r="B14" s="49" t="s">
        <v>112</v>
      </c>
      <c r="C14" s="48" t="n">
        <f aca="false">IF(AND(ISNUMBER(C9),ISNUMBER(C10),ISNUMBER(C11),N(C9)&gt;0,N(C10)&gt;0,N(C11)&gt;0),(C10/C9)^(1/C11)-1,"—")</f>
        <v>0.319507910772894</v>
      </c>
      <c r="D14" s="48" t="n">
        <f aca="false">IF(AND(ISNUMBER(D9),ISNUMBER(D10),ISNUMBER(D11),N(D9)&gt;0,N(D10)&gt;0,N(D11)&gt;0),(D10/D9)^(1/D11)-1,"—")</f>
        <v>0.169607095285147</v>
      </c>
      <c r="E14" s="48" t="n">
        <f aca="false">IF(AND(ISNUMBER(E9),ISNUMBER(E10),ISNUMBER(E11),N(E9)&gt;0,N(E10)&gt;0,N(E11)&gt;0),(E10/E9)^(1/E11)-1,"—")</f>
        <v>0.0875957472544207</v>
      </c>
      <c r="F14" s="48" t="n">
        <f aca="false">IF(AND(ISNUMBER(F9),ISNUMBER(F10),ISNUMBER(F11),N(F9)&gt;0,N(F10)&gt;0,N(F11)&gt;0),(F10/F9)^(1/F11)-1,"—")</f>
        <v>-0.0663085152427839</v>
      </c>
    </row>
    <row r="15" customFormat="false" ht="15" hidden="false" customHeight="false" outlineLevel="0" collapsed="false">
      <c r="B15" s="49" t="s">
        <v>67</v>
      </c>
      <c r="C15" s="32" t="n">
        <f aca="false">IF(AND(ISNUMBER(C9),ISNUMBER(C10),ISNUMBER(C11),N(C9)&gt;0,N(C10)&gt;0,N(C11)&gt;0),C10/C9-1,"—")</f>
        <v>3</v>
      </c>
      <c r="D15" s="32" t="n">
        <f aca="false">IF(AND(ISNUMBER(D9),ISNUMBER(D10),ISNUMBER(D11),N(D9)&gt;0,N(D10)&gt;0,N(D11)&gt;0),D10/D9-1,"—")</f>
        <v>0.6</v>
      </c>
      <c r="E15" s="32" t="n">
        <f aca="false">IF(AND(ISNUMBER(E9),ISNUMBER(E10),ISNUMBER(E11),N(E9)&gt;0,N(E10)&gt;0,N(E11)&gt;0),E10/E9-1,"—")</f>
        <v>0.8</v>
      </c>
      <c r="F15" s="32" t="n">
        <f aca="false">IF(AND(ISNUMBER(F9),ISNUMBER(F10),ISNUMBER(F11),N(F9)&gt;0,N(F10)&gt;0,N(F11)&gt;0),F10/F9-1,"—")</f>
        <v>-0.24</v>
      </c>
    </row>
    <row r="16" customFormat="false" ht="15" hidden="false" customHeight="false" outlineLevel="0" collapsed="false">
      <c r="B16" s="49" t="s">
        <v>72</v>
      </c>
      <c r="C16" s="51" t="n">
        <f aca="false">IF(AND(ISNUMBER(C9),ISNUMBER(C10),ISNUMBER(C11),N(C9)&gt;0,N(C10)&gt;0,N(C11)&gt;0),C10/C9,"—")</f>
        <v>4</v>
      </c>
      <c r="D16" s="51" t="n">
        <f aca="false">IF(AND(ISNUMBER(D9),ISNUMBER(D10),ISNUMBER(D11),N(D9)&gt;0,N(D10)&gt;0,N(D11)&gt;0),D10/D9,"—")</f>
        <v>1.6</v>
      </c>
      <c r="E16" s="51" t="n">
        <f aca="false">IF(AND(ISNUMBER(E9),ISNUMBER(E10),ISNUMBER(E11),N(E9)&gt;0,N(E10)&gt;0,N(E11)&gt;0),E10/E9,"—")</f>
        <v>1.8</v>
      </c>
      <c r="F16" s="51" t="n">
        <f aca="false">IF(AND(ISNUMBER(F9),ISNUMBER(F10),ISNUMBER(F11),N(F9)&gt;0,N(F10)&gt;0,N(F11)&gt;0),F10/F9,"—")</f>
        <v>0.76</v>
      </c>
    </row>
    <row r="17" customFormat="false" ht="15" hidden="false" customHeight="false" outlineLevel="0" collapsed="false">
      <c r="B17" s="49" t="s">
        <v>34</v>
      </c>
      <c r="C17" s="52" t="n">
        <f aca="false">IF(ISNUMBER(C14),IF(C14&gt;0,LN(2)/LN(1+C14),"—"),"—")</f>
        <v>2.5</v>
      </c>
      <c r="D17" s="52" t="n">
        <f aca="false">IF(ISNUMBER(D14),IF(D14&gt;0,LN(2)/LN(1+D14),"—"),"—")</f>
        <v>4.42430954207084</v>
      </c>
      <c r="E17" s="52" t="n">
        <f aca="false">IF(ISNUMBER(E14),IF(E14&gt;0,LN(2)/LN(1+E14),"—"),"—")</f>
        <v>8.25474709387562</v>
      </c>
      <c r="F17" s="52" t="str">
        <f aca="false">IF(ISNUMBER(F14),IF(F14&gt;0,LN(2)/LN(1+F14),"—"),"—")</f>
        <v>—</v>
      </c>
    </row>
    <row r="18" customFormat="false" ht="15" hidden="false" customHeight="false" outlineLevel="0" collapsed="false">
      <c r="B18" s="49" t="s">
        <v>113</v>
      </c>
      <c r="C18" s="53" t="n">
        <f aca="false">IF(ISNUMBER(C14),RANK(C14,$C$14:$F$14,0),"—")</f>
        <v>1</v>
      </c>
      <c r="D18" s="53" t="n">
        <f aca="false">IF(ISNUMBER(D14),RANK(D14,$C$14:$F$14,0),"—")</f>
        <v>2</v>
      </c>
      <c r="E18" s="53" t="n">
        <f aca="false">IF(ISNUMBER(E14),RANK(E14,$C$14:$F$14,0),"—")</f>
        <v>3</v>
      </c>
      <c r="F18" s="53" t="n">
        <f aca="false">IF(ISNUMBER(F14),RANK(F14,$C$14:$F$14,0),"—")</f>
        <v>4</v>
      </c>
    </row>
    <row r="20" customFormat="false" ht="30" hidden="false" customHeight="true" outlineLevel="0" collapsed="false">
      <c r="B20" s="20" t="s">
        <v>114</v>
      </c>
      <c r="C20" s="20"/>
      <c r="D20" s="20"/>
      <c r="E20" s="20"/>
      <c r="F20" s="20"/>
    </row>
    <row r="21" customFormat="false" ht="15" hidden="false" customHeight="false" outlineLevel="0" collapsed="false">
      <c r="B21" s="20"/>
      <c r="C21" s="20"/>
      <c r="D21" s="20"/>
      <c r="E21" s="20"/>
      <c r="F21" s="20"/>
    </row>
  </sheetData>
  <mergeCells count="1">
    <mergeCell ref="B20:F21"/>
  </mergeCells>
  <conditionalFormatting sqref="C14">
    <cfRule type="expression" priority="2" aboveAverage="0" equalAverage="0" bottom="0" percent="0" rank="0" text="" dxfId="5">
      <formula>AND(ISNUMBER($C$14),$C$14&lt;0)</formula>
    </cfRule>
  </conditionalFormatting>
  <conditionalFormatting sqref="C15">
    <cfRule type="expression" priority="3" aboveAverage="0" equalAverage="0" bottom="0" percent="0" rank="0" text="" dxfId="4">
      <formula>AND(ISNUMBER($C$15),$C$15&lt;0)</formula>
    </cfRule>
  </conditionalFormatting>
  <conditionalFormatting sqref="D14">
    <cfRule type="expression" priority="4" aboveAverage="0" equalAverage="0" bottom="0" percent="0" rank="0" text="" dxfId="5">
      <formula>AND(ISNUMBER($D$14),$D$14&lt;0)</formula>
    </cfRule>
  </conditionalFormatting>
  <conditionalFormatting sqref="D15">
    <cfRule type="expression" priority="5" aboveAverage="0" equalAverage="0" bottom="0" percent="0" rank="0" text="" dxfId="4">
      <formula>AND(ISNUMBER($D$15),$D$15&lt;0)</formula>
    </cfRule>
  </conditionalFormatting>
  <conditionalFormatting sqref="E14">
    <cfRule type="expression" priority="6" aboveAverage="0" equalAverage="0" bottom="0" percent="0" rank="0" text="" dxfId="5">
      <formula>AND(ISNUMBER($E$14),$E$14&lt;0)</formula>
    </cfRule>
  </conditionalFormatting>
  <conditionalFormatting sqref="E15">
    <cfRule type="expression" priority="7" aboveAverage="0" equalAverage="0" bottom="0" percent="0" rank="0" text="" dxfId="4">
      <formula>AND(ISNUMBER($E$15),$E$15&lt;0)</formula>
    </cfRule>
  </conditionalFormatting>
  <conditionalFormatting sqref="F14">
    <cfRule type="expression" priority="8" aboveAverage="0" equalAverage="0" bottom="0" percent="0" rank="0" text="" dxfId="5">
      <formula>AND(ISNUMBER($F$14),$F$14&lt;0)</formula>
    </cfRule>
  </conditionalFormatting>
  <conditionalFormatting sqref="F15">
    <cfRule type="expression" priority="9" aboveAverage="0" equalAverage="0" bottom="0" percent="0" rank="0" text="" dxfId="4">
      <formula>AND(ISNUMBER($F$15),$F$15&lt;0)</formula>
    </cfRule>
  </conditionalFormatting>
  <conditionalFormatting sqref="C18:F18">
    <cfRule type="expression" priority="10" aboveAverage="0" equalAverage="0" bottom="0" percent="0" rank="0" text="" dxfId="6">
      <formula>C18=1</formula>
    </cfRule>
  </conditionalFormatting>
  <dataValidations count="1">
    <dataValidation allowBlank="true" error="Enter a number above zero." errorStyle="stop" errorTitle="Value" operator="between" showDropDown="false" showErrorMessage="true" showInputMessage="false" sqref="C9:F11"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G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5" min="3" style="0" width="16"/>
    <col collapsed="false" customWidth="true" hidden="false" outlineLevel="0" max="6" min="6" style="0" width="40"/>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52</v>
      </c>
      <c r="C2" s="1"/>
      <c r="D2" s="1"/>
      <c r="E2" s="1"/>
      <c r="F2" s="1"/>
      <c r="G2" s="1"/>
    </row>
    <row r="3" customFormat="false" ht="19.5" hidden="false" customHeight="true" outlineLevel="0" collapsed="false">
      <c r="A3" s="1"/>
      <c r="B3" s="3" t="s">
        <v>115</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116</v>
      </c>
      <c r="C7" s="6"/>
      <c r="D7" s="6"/>
      <c r="E7" s="6"/>
      <c r="F7" s="6"/>
    </row>
    <row r="8" customFormat="false" ht="19.5" hidden="false" customHeight="true" outlineLevel="0" collapsed="false">
      <c r="B8" s="7" t="s">
        <v>117</v>
      </c>
      <c r="C8" s="7"/>
      <c r="D8" s="7"/>
      <c r="E8" s="7"/>
      <c r="F8" s="7"/>
    </row>
    <row r="9" customFormat="false" ht="15" hidden="false" customHeight="false" outlineLevel="0" collapsed="false">
      <c r="B9" s="18" t="s">
        <v>14</v>
      </c>
      <c r="C9" s="19" t="n">
        <v>250000</v>
      </c>
    </row>
    <row r="10" customFormat="false" ht="15" hidden="false" customHeight="false" outlineLevel="0" collapsed="false">
      <c r="B10" s="18" t="s">
        <v>16</v>
      </c>
      <c r="C10" s="19" t="n">
        <v>1000000</v>
      </c>
    </row>
    <row r="11" customFormat="false" ht="15" hidden="false" customHeight="false" outlineLevel="0" collapsed="false">
      <c r="B11" s="18" t="s">
        <v>18</v>
      </c>
      <c r="C11" s="24" t="n">
        <v>5</v>
      </c>
    </row>
    <row r="12" customFormat="false" ht="15" hidden="false" customHeight="true" outlineLevel="0" collapsed="false">
      <c r="B12" s="49" t="s">
        <v>118</v>
      </c>
      <c r="C12" s="54" t="n">
        <f aca="false">C10/C9</f>
        <v>4</v>
      </c>
      <c r="D12" s="20" t="s">
        <v>119</v>
      </c>
      <c r="E12" s="20"/>
      <c r="F12" s="20"/>
    </row>
    <row r="13" customFormat="false" ht="15" hidden="false" customHeight="true" outlineLevel="0" collapsed="false">
      <c r="B13" s="49" t="s">
        <v>112</v>
      </c>
      <c r="C13" s="48" t="n">
        <f aca="false">(C10/C9)^(1/C11)-1</f>
        <v>0.319507910772894</v>
      </c>
      <c r="D13" s="20" t="s">
        <v>120</v>
      </c>
      <c r="E13" s="20"/>
      <c r="F13" s="20"/>
    </row>
    <row r="14" customFormat="false" ht="15" hidden="false" customHeight="true" outlineLevel="0" collapsed="false">
      <c r="B14" s="49" t="s">
        <v>67</v>
      </c>
      <c r="C14" s="48" t="n">
        <f aca="false">C10/C9-1</f>
        <v>3</v>
      </c>
      <c r="D14" s="20" t="s">
        <v>121</v>
      </c>
      <c r="E14" s="20"/>
      <c r="F14" s="20"/>
    </row>
    <row r="15" customFormat="false" ht="15" hidden="false" customHeight="true" outlineLevel="0" collapsed="false">
      <c r="B15" s="49" t="s">
        <v>122</v>
      </c>
      <c r="C15" s="48" t="n">
        <f aca="false">_xlfn.RRI(C11,C9,C10)</f>
        <v>0.319507910772894</v>
      </c>
      <c r="D15" s="20" t="s">
        <v>123</v>
      </c>
      <c r="E15" s="20"/>
      <c r="F15" s="20"/>
    </row>
    <row r="16" customFormat="false" ht="15" hidden="false" customHeight="true" outlineLevel="0" collapsed="false">
      <c r="B16" s="49" t="s">
        <v>73</v>
      </c>
      <c r="C16" s="55" t="n">
        <f aca="false">LN(2)/LN(1+C13)</f>
        <v>2.5</v>
      </c>
      <c r="D16" s="20" t="s">
        <v>124</v>
      </c>
      <c r="E16" s="20"/>
      <c r="F16" s="20"/>
    </row>
    <row r="18" customFormat="false" ht="19.5" hidden="false" customHeight="true" outlineLevel="0" collapsed="false">
      <c r="B18" s="5" t="s">
        <v>125</v>
      </c>
      <c r="C18" s="6"/>
      <c r="D18" s="6"/>
      <c r="E18" s="6"/>
      <c r="F18" s="6"/>
    </row>
    <row r="19" customFormat="false" ht="19.5" hidden="false" customHeight="true" outlineLevel="0" collapsed="false">
      <c r="B19" s="7" t="s">
        <v>126</v>
      </c>
      <c r="C19" s="7"/>
      <c r="D19" s="7"/>
      <c r="E19" s="7"/>
      <c r="F19" s="7"/>
    </row>
    <row r="20" customFormat="false" ht="18" hidden="false" customHeight="true" outlineLevel="0" collapsed="false">
      <c r="B20" s="27" t="s">
        <v>68</v>
      </c>
      <c r="C20" s="28" t="s">
        <v>127</v>
      </c>
      <c r="D20" s="28" t="s">
        <v>128</v>
      </c>
      <c r="E20" s="28" t="s">
        <v>85</v>
      </c>
    </row>
    <row r="21" customFormat="false" ht="15" hidden="false" customHeight="false" outlineLevel="0" collapsed="false">
      <c r="B21" s="56" t="n">
        <v>0</v>
      </c>
      <c r="C21" s="19" t="n">
        <v>100</v>
      </c>
      <c r="E21" s="31" t="n">
        <f aca="false">$C$21*(1+$C$25)^B21</f>
        <v>100</v>
      </c>
    </row>
    <row r="22" customFormat="false" ht="15" hidden="false" customHeight="false" outlineLevel="0" collapsed="false">
      <c r="B22" s="56" t="n">
        <v>1</v>
      </c>
      <c r="C22" s="19" t="n">
        <v>180</v>
      </c>
      <c r="D22" s="32" t="n">
        <f aca="false">C22/C21-1</f>
        <v>0.8</v>
      </c>
      <c r="E22" s="31" t="n">
        <f aca="false">$C$21*(1+$C$25)^B22</f>
        <v>116.960709528515</v>
      </c>
    </row>
    <row r="23" customFormat="false" ht="15" hidden="false" customHeight="false" outlineLevel="0" collapsed="false">
      <c r="B23" s="56" t="n">
        <v>2</v>
      </c>
      <c r="C23" s="19" t="n">
        <v>90</v>
      </c>
      <c r="D23" s="32" t="n">
        <f aca="false">C23/C22-1</f>
        <v>-0.5</v>
      </c>
      <c r="E23" s="31" t="n">
        <f aca="false">$C$21*(1+$C$25)^B23</f>
        <v>136.798075734136</v>
      </c>
    </row>
    <row r="24" customFormat="false" ht="15" hidden="false" customHeight="false" outlineLevel="0" collapsed="false">
      <c r="B24" s="56" t="n">
        <v>3</v>
      </c>
      <c r="C24" s="19" t="n">
        <v>160</v>
      </c>
      <c r="D24" s="32" t="n">
        <f aca="false">C24/C23-1</f>
        <v>0.777777777777778</v>
      </c>
      <c r="E24" s="31" t="n">
        <f aca="false">$C$21*(1+$C$25)^B24</f>
        <v>160</v>
      </c>
    </row>
    <row r="25" customFormat="false" ht="15" hidden="false" customHeight="true" outlineLevel="0" collapsed="false">
      <c r="B25" s="49" t="s">
        <v>112</v>
      </c>
      <c r="C25" s="48" t="n">
        <f aca="false">(C24/C21)^(1/B24)-1</f>
        <v>0.169607095285147</v>
      </c>
      <c r="D25" s="20" t="s">
        <v>129</v>
      </c>
      <c r="E25" s="20"/>
      <c r="F25" s="20"/>
    </row>
    <row r="27" customFormat="false" ht="19.5" hidden="false" customHeight="true" outlineLevel="0" collapsed="false">
      <c r="B27" s="5" t="s">
        <v>130</v>
      </c>
      <c r="C27" s="6"/>
      <c r="D27" s="6"/>
      <c r="E27" s="6"/>
      <c r="F27" s="6"/>
    </row>
    <row r="28" customFormat="false" ht="19.5" hidden="false" customHeight="true" outlineLevel="0" collapsed="false">
      <c r="B28" s="7" t="s">
        <v>131</v>
      </c>
      <c r="C28" s="7"/>
      <c r="D28" s="7"/>
      <c r="E28" s="7"/>
      <c r="F28" s="7"/>
    </row>
    <row r="29" customFormat="false" ht="15" hidden="false" customHeight="false" outlineLevel="0" collapsed="false">
      <c r="B29" s="18" t="s">
        <v>14</v>
      </c>
      <c r="C29" s="19" t="n">
        <v>10000</v>
      </c>
    </row>
    <row r="30" customFormat="false" ht="15" hidden="false" customHeight="false" outlineLevel="0" collapsed="false">
      <c r="B30" s="18" t="s">
        <v>16</v>
      </c>
      <c r="C30" s="19" t="n">
        <v>18000</v>
      </c>
    </row>
    <row r="31" customFormat="false" ht="15" hidden="false" customHeight="false" outlineLevel="0" collapsed="false">
      <c r="B31" s="18" t="s">
        <v>18</v>
      </c>
      <c r="C31" s="24" t="n">
        <v>7</v>
      </c>
    </row>
    <row r="32" customFormat="false" ht="15" hidden="false" customHeight="true" outlineLevel="0" collapsed="false">
      <c r="B32" s="49" t="s">
        <v>112</v>
      </c>
      <c r="C32" s="48" t="n">
        <f aca="false">(C30/C29)^(1/C31)-1</f>
        <v>0.0875957472544207</v>
      </c>
      <c r="D32" s="20" t="s">
        <v>132</v>
      </c>
      <c r="E32" s="20"/>
      <c r="F32" s="20"/>
    </row>
    <row r="33" customFormat="false" ht="15" hidden="false" customHeight="true" outlineLevel="0" collapsed="false">
      <c r="B33" s="49" t="s">
        <v>67</v>
      </c>
      <c r="C33" s="48" t="n">
        <f aca="false">C30/C29-1</f>
        <v>0.8</v>
      </c>
      <c r="D33" s="20" t="s">
        <v>133</v>
      </c>
      <c r="E33" s="20"/>
      <c r="F33" s="20"/>
    </row>
    <row r="35" customFormat="false" ht="19.5" hidden="false" customHeight="true" outlineLevel="0" collapsed="false">
      <c r="B35" s="5" t="s">
        <v>134</v>
      </c>
      <c r="C35" s="6"/>
      <c r="D35" s="6"/>
      <c r="E35" s="6"/>
      <c r="F35" s="6"/>
    </row>
    <row r="36" customFormat="false" ht="19.5" hidden="false" customHeight="true" outlineLevel="0" collapsed="false">
      <c r="B36" s="7" t="s">
        <v>135</v>
      </c>
      <c r="C36" s="7"/>
      <c r="D36" s="7"/>
      <c r="E36" s="7"/>
      <c r="F36" s="7"/>
    </row>
    <row r="37" customFormat="false" ht="18" hidden="false" customHeight="true" outlineLevel="0" collapsed="false">
      <c r="B37" s="27" t="s">
        <v>68</v>
      </c>
      <c r="C37" s="28" t="s">
        <v>127</v>
      </c>
      <c r="D37" s="28" t="s">
        <v>128</v>
      </c>
      <c r="E37" s="28"/>
    </row>
    <row r="38" customFormat="false" ht="15" hidden="false" customHeight="false" outlineLevel="0" collapsed="false">
      <c r="B38" s="56" t="n">
        <v>0</v>
      </c>
      <c r="C38" s="19" t="n">
        <v>100</v>
      </c>
    </row>
    <row r="39" customFormat="false" ht="15" hidden="false" customHeight="false" outlineLevel="0" collapsed="false">
      <c r="B39" s="56" t="n">
        <v>1</v>
      </c>
      <c r="C39" s="19" t="n">
        <v>200</v>
      </c>
      <c r="D39" s="32" t="n">
        <f aca="false">C39/C38-1</f>
        <v>1</v>
      </c>
    </row>
    <row r="40" customFormat="false" ht="15" hidden="false" customHeight="false" outlineLevel="0" collapsed="false">
      <c r="B40" s="56" t="n">
        <v>2</v>
      </c>
      <c r="C40" s="19" t="n">
        <v>100</v>
      </c>
      <c r="D40" s="32" t="n">
        <f aca="false">C40/C39-1</f>
        <v>-0.5</v>
      </c>
    </row>
    <row r="41" customFormat="false" ht="15" hidden="false" customHeight="true" outlineLevel="0" collapsed="false">
      <c r="B41" s="49" t="s">
        <v>136</v>
      </c>
      <c r="C41" s="48" t="n">
        <f aca="false">AVERAGE(D39:D40)</f>
        <v>0.25</v>
      </c>
      <c r="D41" s="20" t="s">
        <v>137</v>
      </c>
      <c r="E41" s="20"/>
      <c r="F41" s="20"/>
    </row>
    <row r="42" customFormat="false" ht="15" hidden="false" customHeight="true" outlineLevel="0" collapsed="false">
      <c r="B42" s="49" t="s">
        <v>112</v>
      </c>
      <c r="C42" s="48" t="n">
        <f aca="false">(C40/C38)^(1/B40)-1</f>
        <v>0</v>
      </c>
      <c r="D42" s="20" t="s">
        <v>138</v>
      </c>
      <c r="E42" s="20"/>
      <c r="F42" s="20"/>
    </row>
    <row r="44" customFormat="false" ht="19.5" hidden="false" customHeight="true" outlineLevel="0" collapsed="false">
      <c r="B44" s="5" t="s">
        <v>139</v>
      </c>
      <c r="C44" s="6"/>
      <c r="D44" s="6"/>
      <c r="E44" s="6"/>
      <c r="F44" s="6"/>
    </row>
    <row r="45" customFormat="false" ht="19.5" hidden="false" customHeight="true" outlineLevel="0" collapsed="false">
      <c r="B45" s="7" t="s">
        <v>140</v>
      </c>
      <c r="C45" s="7"/>
      <c r="D45" s="7"/>
      <c r="E45" s="7"/>
      <c r="F45" s="7"/>
    </row>
    <row r="46" customFormat="false" ht="15" hidden="false" customHeight="false" outlineLevel="0" collapsed="false">
      <c r="B46" s="18" t="s">
        <v>14</v>
      </c>
      <c r="C46" s="19" t="n">
        <v>500000</v>
      </c>
    </row>
    <row r="47" customFormat="false" ht="15" hidden="false" customHeight="false" outlineLevel="0" collapsed="false">
      <c r="B47" s="18" t="s">
        <v>16</v>
      </c>
      <c r="C47" s="19" t="n">
        <v>380000</v>
      </c>
    </row>
    <row r="48" customFormat="false" ht="15" hidden="false" customHeight="false" outlineLevel="0" collapsed="false">
      <c r="B48" s="18" t="s">
        <v>18</v>
      </c>
      <c r="C48" s="24" t="n">
        <v>4</v>
      </c>
    </row>
    <row r="49" customFormat="false" ht="15" hidden="false" customHeight="true" outlineLevel="0" collapsed="false">
      <c r="B49" s="49" t="s">
        <v>112</v>
      </c>
      <c r="C49" s="48" t="n">
        <f aca="false">(C47/C46)^(1/C48)-1</f>
        <v>-0.0663085152427839</v>
      </c>
      <c r="D49" s="20" t="s">
        <v>141</v>
      </c>
      <c r="E49" s="20"/>
      <c r="F49" s="20"/>
    </row>
    <row r="51" customFormat="false" ht="15" hidden="false" customHeight="true" outlineLevel="0" collapsed="false">
      <c r="B51" s="15" t="s">
        <v>142</v>
      </c>
      <c r="C51" s="15"/>
      <c r="D51" s="15"/>
      <c r="E51" s="15"/>
      <c r="F51" s="15"/>
    </row>
  </sheetData>
  <mergeCells count="17">
    <mergeCell ref="B8:F8"/>
    <mergeCell ref="D12:F12"/>
    <mergeCell ref="D13:F13"/>
    <mergeCell ref="D14:F14"/>
    <mergeCell ref="D15:F15"/>
    <mergeCell ref="D16:F16"/>
    <mergeCell ref="B19:F19"/>
    <mergeCell ref="D25:F25"/>
    <mergeCell ref="B28:F28"/>
    <mergeCell ref="D32:F32"/>
    <mergeCell ref="D33:F33"/>
    <mergeCell ref="B36:F36"/>
    <mergeCell ref="D41:F41"/>
    <mergeCell ref="D42:F42"/>
    <mergeCell ref="B45:F45"/>
    <mergeCell ref="D49:F49"/>
    <mergeCell ref="B51:F51"/>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0"/>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54</v>
      </c>
      <c r="C2" s="1"/>
      <c r="D2" s="1"/>
      <c r="E2" s="1"/>
    </row>
    <row r="3" customFormat="false" ht="19.5" hidden="false" customHeight="true" outlineLevel="0" collapsed="false">
      <c r="A3" s="1"/>
      <c r="B3" s="3" t="s">
        <v>143</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144</v>
      </c>
      <c r="C7" s="6"/>
      <c r="D7" s="6"/>
    </row>
    <row r="8" customFormat="false" ht="19.5" hidden="false" customHeight="true" outlineLevel="0" collapsed="false">
      <c r="B8" s="27" t="s">
        <v>145</v>
      </c>
      <c r="C8" s="28" t="s">
        <v>146</v>
      </c>
      <c r="D8" s="28" t="s">
        <v>147</v>
      </c>
    </row>
    <row r="9" customFormat="false" ht="30" hidden="false" customHeight="true" outlineLevel="0" collapsed="false">
      <c r="B9" s="57" t="s">
        <v>112</v>
      </c>
      <c r="C9" s="58" t="s">
        <v>148</v>
      </c>
      <c r="D9" s="59" t="s">
        <v>149</v>
      </c>
    </row>
    <row r="10" customFormat="false" ht="30" hidden="false" customHeight="true" outlineLevel="0" collapsed="false">
      <c r="B10" s="57" t="s">
        <v>67</v>
      </c>
      <c r="C10" s="58" t="s">
        <v>150</v>
      </c>
      <c r="D10" s="59" t="s">
        <v>151</v>
      </c>
    </row>
    <row r="11" customFormat="false" ht="30" hidden="false" customHeight="true" outlineLevel="0" collapsed="false">
      <c r="B11" s="57" t="s">
        <v>72</v>
      </c>
      <c r="C11" s="58" t="s">
        <v>152</v>
      </c>
      <c r="D11" s="59" t="s">
        <v>153</v>
      </c>
    </row>
    <row r="12" customFormat="false" ht="30" hidden="false" customHeight="true" outlineLevel="0" collapsed="false">
      <c r="B12" s="57" t="s">
        <v>34</v>
      </c>
      <c r="C12" s="58" t="s">
        <v>154</v>
      </c>
      <c r="D12" s="59" t="s">
        <v>155</v>
      </c>
    </row>
    <row r="13" customFormat="false" ht="30" hidden="false" customHeight="true" outlineLevel="0" collapsed="false">
      <c r="B13" s="57" t="s">
        <v>156</v>
      </c>
      <c r="C13" s="58" t="s">
        <v>157</v>
      </c>
      <c r="D13" s="59" t="s">
        <v>158</v>
      </c>
    </row>
    <row r="14" customFormat="false" ht="30" hidden="false" customHeight="true" outlineLevel="0" collapsed="false">
      <c r="B14" s="57" t="s">
        <v>97</v>
      </c>
      <c r="C14" s="58" t="s">
        <v>159</v>
      </c>
      <c r="D14" s="59" t="s">
        <v>160</v>
      </c>
    </row>
    <row r="16" customFormat="false" ht="19.5" hidden="false" customHeight="true" outlineLevel="0" collapsed="false">
      <c r="B16" s="5" t="s">
        <v>161</v>
      </c>
      <c r="C16" s="6"/>
      <c r="D16" s="6"/>
    </row>
    <row r="17" customFormat="false" ht="18" hidden="false" customHeight="true" outlineLevel="0" collapsed="false">
      <c r="B17" s="7" t="s">
        <v>162</v>
      </c>
      <c r="C17" s="7"/>
      <c r="D17" s="7"/>
    </row>
    <row r="18" customFormat="false" ht="18" hidden="false" customHeight="true" outlineLevel="0" collapsed="false">
      <c r="B18" s="7" t="s">
        <v>163</v>
      </c>
      <c r="C18" s="7"/>
      <c r="D18" s="7"/>
    </row>
    <row r="19" customFormat="false" ht="18" hidden="false" customHeight="true" outlineLevel="0" collapsed="false">
      <c r="B19" s="7" t="s">
        <v>164</v>
      </c>
      <c r="C19" s="7"/>
      <c r="D19" s="7"/>
    </row>
    <row r="20" customFormat="false" ht="18" hidden="false" customHeight="true" outlineLevel="0" collapsed="false">
      <c r="B20" s="7" t="s">
        <v>165</v>
      </c>
      <c r="C20" s="7"/>
      <c r="D20" s="7"/>
    </row>
    <row r="21" customFormat="false" ht="18" hidden="false" customHeight="true" outlineLevel="0" collapsed="false">
      <c r="B21" s="7" t="s">
        <v>166</v>
      </c>
      <c r="C21" s="7"/>
      <c r="D21" s="7"/>
    </row>
    <row r="23" customFormat="false" ht="19.5" hidden="false" customHeight="true" outlineLevel="0" collapsed="false">
      <c r="B23" s="5" t="s">
        <v>167</v>
      </c>
      <c r="C23" s="6"/>
      <c r="D23" s="6"/>
    </row>
    <row r="24" customFormat="false" ht="18" hidden="false" customHeight="true" outlineLevel="0" collapsed="false">
      <c r="B24" s="8" t="s">
        <v>168</v>
      </c>
      <c r="C24" s="7" t="s">
        <v>169</v>
      </c>
      <c r="D24" s="7"/>
    </row>
    <row r="25" customFormat="false" ht="18" hidden="false" customHeight="true" outlineLevel="0" collapsed="false">
      <c r="B25" s="8" t="s">
        <v>112</v>
      </c>
      <c r="C25" s="60" t="s">
        <v>170</v>
      </c>
      <c r="D25" s="60"/>
    </row>
    <row r="26" customFormat="false" ht="18" hidden="false" customHeight="true" outlineLevel="0" collapsed="false">
      <c r="B26" s="8" t="s">
        <v>171</v>
      </c>
      <c r="C26" s="60" t="s">
        <v>172</v>
      </c>
      <c r="D26" s="60"/>
    </row>
    <row r="27" customFormat="false" ht="18" hidden="false" customHeight="true" outlineLevel="0" collapsed="false">
      <c r="B27" s="8" t="s">
        <v>173</v>
      </c>
      <c r="C27" s="7" t="s">
        <v>174</v>
      </c>
      <c r="D27" s="7"/>
    </row>
    <row r="29" customFormat="false" ht="19.5" hidden="false" customHeight="true" outlineLevel="0" collapsed="false">
      <c r="B29" s="5" t="s">
        <v>175</v>
      </c>
      <c r="C29" s="6"/>
      <c r="D29" s="6"/>
    </row>
    <row r="30" customFormat="false" ht="15" hidden="false" customHeight="false" outlineLevel="0" collapsed="false">
      <c r="B30" s="61" t="s">
        <v>176</v>
      </c>
      <c r="C30" s="18" t="s">
        <v>177</v>
      </c>
    </row>
    <row r="31" customFormat="false" ht="15" hidden="false" customHeight="false" outlineLevel="0" collapsed="false">
      <c r="B31" s="61" t="s">
        <v>178</v>
      </c>
      <c r="C31" s="18" t="s">
        <v>179</v>
      </c>
    </row>
    <row r="32" customFormat="false" ht="15" hidden="false" customHeight="false" outlineLevel="0" collapsed="false">
      <c r="B32" s="61" t="s">
        <v>180</v>
      </c>
      <c r="C32" s="18" t="s">
        <v>181</v>
      </c>
    </row>
    <row r="33" customFormat="false" ht="15" hidden="false" customHeight="false" outlineLevel="0" collapsed="false">
      <c r="B33" s="61" t="s">
        <v>182</v>
      </c>
      <c r="C33" s="18" t="s">
        <v>183</v>
      </c>
    </row>
    <row r="34" customFormat="false" ht="15" hidden="false" customHeight="false" outlineLevel="0" collapsed="false">
      <c r="B34" s="61" t="s">
        <v>184</v>
      </c>
      <c r="C34" s="18" t="s">
        <v>185</v>
      </c>
    </row>
    <row r="35" customFormat="false" ht="15" hidden="false" customHeight="false" outlineLevel="0" collapsed="false">
      <c r="B35" s="61" t="s">
        <v>186</v>
      </c>
      <c r="C35" s="18" t="s">
        <v>187</v>
      </c>
    </row>
    <row r="36" customFormat="false" ht="15" hidden="false" customHeight="false" outlineLevel="0" collapsed="false">
      <c r="B36" s="61" t="s">
        <v>188</v>
      </c>
      <c r="C36" s="18" t="s">
        <v>189</v>
      </c>
    </row>
    <row r="37" customFormat="false" ht="15" hidden="false" customHeight="false" outlineLevel="0" collapsed="false">
      <c r="B37" s="61" t="s">
        <v>190</v>
      </c>
      <c r="C37" s="18" t="s">
        <v>191</v>
      </c>
    </row>
    <row r="38" customFormat="false" ht="15" hidden="false" customHeight="false" outlineLevel="0" collapsed="false">
      <c r="B38" s="61" t="s">
        <v>192</v>
      </c>
      <c r="C38" s="18" t="s">
        <v>193</v>
      </c>
    </row>
  </sheetData>
  <mergeCells count="9">
    <mergeCell ref="B17:D17"/>
    <mergeCell ref="B18:D18"/>
    <mergeCell ref="B19:D19"/>
    <mergeCell ref="B20:D20"/>
    <mergeCell ref="B21:D21"/>
    <mergeCell ref="C24:D24"/>
    <mergeCell ref="C25:D25"/>
    <mergeCell ref="C26:D26"/>
    <mergeCell ref="C27:D27"/>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56</v>
      </c>
      <c r="C2" s="1"/>
      <c r="D2" s="1"/>
      <c r="E2" s="1"/>
      <c r="F2" s="1"/>
    </row>
    <row r="3" customFormat="false" ht="19.5" hidden="false" customHeight="true" outlineLevel="0" collapsed="false">
      <c r="A3" s="1"/>
      <c r="B3" s="3" t="s">
        <v>194</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27" t="s">
        <v>195</v>
      </c>
      <c r="C7" s="28" t="s">
        <v>196</v>
      </c>
      <c r="D7" s="28" t="s">
        <v>197</v>
      </c>
      <c r="E7" s="28" t="s">
        <v>145</v>
      </c>
    </row>
    <row r="8" customFormat="false" ht="15" hidden="false" customHeight="false" outlineLevel="0" collapsed="false">
      <c r="B8" s="62" t="s">
        <v>198</v>
      </c>
      <c r="C8" s="63" t="n">
        <f aca="false">'Worked Examples'!C13</f>
        <v>0.319507910772894</v>
      </c>
      <c r="D8" s="64" t="n">
        <v>0.3195</v>
      </c>
      <c r="E8" s="65" t="str">
        <f aca="false">IF(ISNUMBER(C8),IF(ROUND(C8,4)=ROUND(D8,4),"PASS","FAIL"),"FAIL")</f>
        <v>PASS</v>
      </c>
    </row>
    <row r="9" customFormat="false" ht="15" hidden="false" customHeight="false" outlineLevel="0" collapsed="false">
      <c r="B9" s="62" t="s">
        <v>199</v>
      </c>
      <c r="C9" s="63" t="n">
        <f aca="false">'Worked Examples'!C14</f>
        <v>3</v>
      </c>
      <c r="D9" s="64" t="n">
        <v>3</v>
      </c>
      <c r="E9" s="65" t="str">
        <f aca="false">IF(ISNUMBER(C9),IF(ROUND(C9,4)=ROUND(D9,4),"PASS","FAIL"),"FAIL")</f>
        <v>PASS</v>
      </c>
    </row>
    <row r="10" customFormat="false" ht="15" hidden="false" customHeight="false" outlineLevel="0" collapsed="false">
      <c r="B10" s="62" t="s">
        <v>200</v>
      </c>
      <c r="C10" s="66" t="n">
        <f aca="false">'Worked Examples'!C12</f>
        <v>4</v>
      </c>
      <c r="D10" s="67" t="n">
        <v>4</v>
      </c>
      <c r="E10" s="65" t="str">
        <f aca="false">IF(ISNUMBER(C10),IF(ROUND(C10,2)=ROUND(D10,2),"PASS","FAIL"),"FAIL")</f>
        <v>PASS</v>
      </c>
    </row>
    <row r="11" customFormat="false" ht="15" hidden="false" customHeight="false" outlineLevel="0" collapsed="false">
      <c r="B11" s="62" t="s">
        <v>201</v>
      </c>
      <c r="C11" s="68" t="n">
        <f aca="false">'Worked Examples'!C16</f>
        <v>2.5</v>
      </c>
      <c r="D11" s="69" t="n">
        <v>2.5</v>
      </c>
      <c r="E11" s="65" t="str">
        <f aca="false">IF(ISNUMBER(C11),IF(ROUND(C11,2)=ROUND(D11,2),"PASS","FAIL"),"FAIL")</f>
        <v>PASS</v>
      </c>
    </row>
    <row r="12" customFormat="false" ht="15" hidden="false" customHeight="false" outlineLevel="0" collapsed="false">
      <c r="B12" s="62" t="s">
        <v>202</v>
      </c>
      <c r="C12" s="63" t="n">
        <f aca="false">'Worked Examples'!C15</f>
        <v>0.319507910772894</v>
      </c>
      <c r="D12" s="64" t="n">
        <v>0.3195</v>
      </c>
      <c r="E12" s="65" t="str">
        <f aca="false">IF(ISNUMBER(C12),IF(ROUND(C12,4)=ROUND(D12,4),"PASS","FAIL"),"FAIL")</f>
        <v>PASS</v>
      </c>
    </row>
    <row r="13" customFormat="false" ht="15" hidden="false" customHeight="false" outlineLevel="0" collapsed="false">
      <c r="B13" s="62" t="s">
        <v>203</v>
      </c>
      <c r="C13" s="63" t="n">
        <f aca="false">'Worked Examples'!C25</f>
        <v>0.169607095285147</v>
      </c>
      <c r="D13" s="64" t="n">
        <v>0.1696</v>
      </c>
      <c r="E13" s="65" t="str">
        <f aca="false">IF(ISNUMBER(C13),IF(ROUND(C13,4)=ROUND(D13,4),"PASS","FAIL"),"FAIL")</f>
        <v>PASS</v>
      </c>
    </row>
    <row r="14" customFormat="false" ht="15" hidden="false" customHeight="false" outlineLevel="0" collapsed="false">
      <c r="B14" s="62" t="s">
        <v>204</v>
      </c>
      <c r="C14" s="63" t="n">
        <f aca="false">'Worked Examples'!C32</f>
        <v>0.0875957472544207</v>
      </c>
      <c r="D14" s="64" t="n">
        <v>0.0876</v>
      </c>
      <c r="E14" s="65" t="str">
        <f aca="false">IF(ISNUMBER(C14),IF(ROUND(C14,4)=ROUND(D14,4),"PASS","FAIL"),"FAIL")</f>
        <v>PASS</v>
      </c>
    </row>
    <row r="15" customFormat="false" ht="15" hidden="false" customHeight="false" outlineLevel="0" collapsed="false">
      <c r="B15" s="62" t="s">
        <v>205</v>
      </c>
      <c r="C15" s="63" t="n">
        <f aca="false">'Worked Examples'!C33</f>
        <v>0.8</v>
      </c>
      <c r="D15" s="64" t="n">
        <v>0.8</v>
      </c>
      <c r="E15" s="65" t="str">
        <f aca="false">IF(ISNUMBER(C15),IF(ROUND(C15,4)=ROUND(D15,4),"PASS","FAIL"),"FAIL")</f>
        <v>PASS</v>
      </c>
    </row>
    <row r="16" customFormat="false" ht="15" hidden="false" customHeight="false" outlineLevel="0" collapsed="false">
      <c r="B16" s="62" t="s">
        <v>206</v>
      </c>
      <c r="C16" s="63" t="n">
        <f aca="false">'Worked Examples'!C41</f>
        <v>0.25</v>
      </c>
      <c r="D16" s="64" t="n">
        <v>0.25</v>
      </c>
      <c r="E16" s="65" t="str">
        <f aca="false">IF(ISNUMBER(C16),IF(ROUND(C16,4)=ROUND(D16,4),"PASS","FAIL"),"FAIL")</f>
        <v>PASS</v>
      </c>
    </row>
    <row r="17" customFormat="false" ht="15" hidden="false" customHeight="false" outlineLevel="0" collapsed="false">
      <c r="B17" s="62" t="s">
        <v>207</v>
      </c>
      <c r="C17" s="63" t="n">
        <f aca="false">'Worked Examples'!C42</f>
        <v>0</v>
      </c>
      <c r="D17" s="64" t="n">
        <v>0</v>
      </c>
      <c r="E17" s="65" t="str">
        <f aca="false">IF(ISNUMBER(C17),IF(ROUND(C17,4)=ROUND(D17,4),"PASS","FAIL"),"FAIL")</f>
        <v>PASS</v>
      </c>
    </row>
    <row r="18" customFormat="false" ht="15" hidden="false" customHeight="false" outlineLevel="0" collapsed="false">
      <c r="B18" s="62" t="s">
        <v>208</v>
      </c>
      <c r="C18" s="63" t="n">
        <f aca="false">'Worked Examples'!C49</f>
        <v>-0.0663085152427839</v>
      </c>
      <c r="D18" s="64" t="n">
        <v>-0.0663</v>
      </c>
      <c r="E18" s="65" t="str">
        <f aca="false">IF(ISNUMBER(C18),IF(ROUND(C18,4)=ROUND(D18,4),"PASS","FAIL"),"FAIL")</f>
        <v>PASS</v>
      </c>
    </row>
    <row r="19" customFormat="false" ht="27.75" hidden="false" customHeight="true" outlineLevel="0" collapsed="false">
      <c r="B19" s="62" t="s">
        <v>209</v>
      </c>
      <c r="C19" s="70"/>
      <c r="D19" s="70"/>
      <c r="E19" s="65" t="str">
        <f aca="false">IF(ISNUMBER(CAGR_Result),IF(ABS(Beginning_Value*(1+CAGR_Result)^Years_N-Ending_Value)&lt;0.000001*MAX(1,ABS(Ending_Value)),"PASS","FAIL"),"N/A")</f>
        <v>PASS</v>
      </c>
    </row>
    <row r="20" customFormat="false" ht="15.75" hidden="false" customHeight="true" outlineLevel="0" collapsed="false">
      <c r="B20" s="62" t="s">
        <v>210</v>
      </c>
      <c r="C20" s="70"/>
      <c r="D20" s="70"/>
      <c r="E20" s="65" t="str">
        <f aca="false">IF(ISNUMBER(CAGR_Result),IF(ABS(_xlfn.RRI(Years_N,Beginning_Value,Ending_Value)-CAGR_Result)&lt;0.000000001,"PASS","FAIL"),"N/A")</f>
        <v>PASS</v>
      </c>
    </row>
    <row r="21" customFormat="false" ht="15.75" hidden="false" customHeight="true" outlineLevel="0" collapsed="false">
      <c r="B21" s="62" t="s">
        <v>211</v>
      </c>
      <c r="C21" s="70"/>
      <c r="D21" s="70"/>
      <c r="E21" s="65" t="str">
        <f aca="false">IF(ISNUMBER(Doubling_Time),IF(ABS((1+CAGR_Result)^Doubling_Time-2)&lt;0.000000001,"PASS","FAIL"),"N/A")</f>
        <v>PASS</v>
      </c>
    </row>
    <row r="22" customFormat="false" ht="27.75" hidden="false" customHeight="true" outlineLevel="0" collapsed="false">
      <c r="B22" s="62" t="s">
        <v>212</v>
      </c>
      <c r="C22" s="70"/>
      <c r="D22" s="70"/>
      <c r="E22" s="65" t="str">
        <f aca="false">IF(ISNUMBER(Path_CAGR),IF(ABS(INDEX('Actual vs Smoothed'!F8:F38,Path_Periods+1)-Path_Last)&lt;0.000001*MAX(1,ABS(Path_Last)),"PASS","FAIL"),"N/A")</f>
        <v>PASS</v>
      </c>
    </row>
    <row r="23" customFormat="false" ht="27.75" hidden="false" customHeight="true" outlineLevel="0" collapsed="false">
      <c r="B23" s="62" t="s">
        <v>213</v>
      </c>
      <c r="C23" s="70"/>
      <c r="D23" s="70"/>
      <c r="E23" s="65" t="str">
        <f aca="false">IF(AND(ISNUMBER(Path_CAGR),Path_Periods=3,'Actual vs Smoothed'!D8=100,Path_Last=160),IF(ROUND(Path_CAGR,4)=0.1696,"PASS","FAIL"),"N/A")</f>
        <v>PASS</v>
      </c>
    </row>
    <row r="25" customFormat="false" ht="15" hidden="false" customHeight="false" outlineLevel="0" collapsed="false">
      <c r="B25" s="71" t="s">
        <v>214</v>
      </c>
      <c r="E25" s="72" t="str">
        <f aca="false">IF(AND(COUNTIF(E8:E23,"FAIL")=0,SUMPRODUCT(--ISERROR(C8:E23))=0),"ALL PASS","REVIEW")</f>
        <v>ALL PASS</v>
      </c>
    </row>
    <row r="27" customFormat="false" ht="43.5" hidden="false" customHeight="true" outlineLevel="0" collapsed="false">
      <c r="B27" s="20" t="s">
        <v>215</v>
      </c>
      <c r="C27" s="20"/>
      <c r="D27" s="20"/>
      <c r="E27" s="20"/>
    </row>
  </sheetData>
  <mergeCells count="1">
    <mergeCell ref="B27:E27"/>
  </mergeCells>
  <conditionalFormatting sqref="E8">
    <cfRule type="expression" priority="2" aboveAverage="0" equalAverage="0" bottom="0" percent="0" rank="0" text="" dxfId="7">
      <formula>E8="FAIL"</formula>
    </cfRule>
  </conditionalFormatting>
  <conditionalFormatting sqref="E9">
    <cfRule type="expression" priority="3" aboveAverage="0" equalAverage="0" bottom="0" percent="0" rank="0" text="" dxfId="7">
      <formula>E9="FAIL"</formula>
    </cfRule>
  </conditionalFormatting>
  <conditionalFormatting sqref="E10">
    <cfRule type="expression" priority="4" aboveAverage="0" equalAverage="0" bottom="0" percent="0" rank="0" text="" dxfId="7">
      <formula>E10="FAIL"</formula>
    </cfRule>
  </conditionalFormatting>
  <conditionalFormatting sqref="E11">
    <cfRule type="expression" priority="5" aboveAverage="0" equalAverage="0" bottom="0" percent="0" rank="0" text="" dxfId="7">
      <formula>E11="FAIL"</formula>
    </cfRule>
  </conditionalFormatting>
  <conditionalFormatting sqref="E12">
    <cfRule type="expression" priority="6" aboveAverage="0" equalAverage="0" bottom="0" percent="0" rank="0" text="" dxfId="7">
      <formula>E12="FAIL"</formula>
    </cfRule>
  </conditionalFormatting>
  <conditionalFormatting sqref="E13">
    <cfRule type="expression" priority="7" aboveAverage="0" equalAverage="0" bottom="0" percent="0" rank="0" text="" dxfId="7">
      <formula>E13="FAIL"</formula>
    </cfRule>
  </conditionalFormatting>
  <conditionalFormatting sqref="E14">
    <cfRule type="expression" priority="8" aboveAverage="0" equalAverage="0" bottom="0" percent="0" rank="0" text="" dxfId="7">
      <formula>E14="FAIL"</formula>
    </cfRule>
  </conditionalFormatting>
  <conditionalFormatting sqref="E15">
    <cfRule type="expression" priority="9" aboveAverage="0" equalAverage="0" bottom="0" percent="0" rank="0" text="" dxfId="7">
      <formula>E15="FAIL"</formula>
    </cfRule>
  </conditionalFormatting>
  <conditionalFormatting sqref="E16">
    <cfRule type="expression" priority="10" aboveAverage="0" equalAverage="0" bottom="0" percent="0" rank="0" text="" dxfId="7">
      <formula>E16="FAIL"</formula>
    </cfRule>
  </conditionalFormatting>
  <conditionalFormatting sqref="E17">
    <cfRule type="expression" priority="11" aboveAverage="0" equalAverage="0" bottom="0" percent="0" rank="0" text="" dxfId="7">
      <formula>E17="FAIL"</formula>
    </cfRule>
  </conditionalFormatting>
  <conditionalFormatting sqref="E18">
    <cfRule type="expression" priority="12" aboveAverage="0" equalAverage="0" bottom="0" percent="0" rank="0" text="" dxfId="7">
      <formula>E18="FAIL"</formula>
    </cfRule>
  </conditionalFormatting>
  <conditionalFormatting sqref="E19">
    <cfRule type="expression" priority="13" aboveAverage="0" equalAverage="0" bottom="0" percent="0" rank="0" text="" dxfId="7">
      <formula>E19="FAIL"</formula>
    </cfRule>
  </conditionalFormatting>
  <conditionalFormatting sqref="E20">
    <cfRule type="expression" priority="14" aboveAverage="0" equalAverage="0" bottom="0" percent="0" rank="0" text="" dxfId="7">
      <formula>E20="FAIL"</formula>
    </cfRule>
  </conditionalFormatting>
  <conditionalFormatting sqref="E21">
    <cfRule type="expression" priority="15" aboveAverage="0" equalAverage="0" bottom="0" percent="0" rank="0" text="" dxfId="7">
      <formula>E21="FAIL"</formula>
    </cfRule>
  </conditionalFormatting>
  <conditionalFormatting sqref="E22">
    <cfRule type="expression" priority="16" aboveAverage="0" equalAverage="0" bottom="0" percent="0" rank="0" text="" dxfId="7">
      <formula>E22="FAIL"</formula>
    </cfRule>
  </conditionalFormatting>
  <conditionalFormatting sqref="E23">
    <cfRule type="expression" priority="17" aboveAverage="0" equalAverage="0" bottom="0" percent="0" rank="0" text="" dxfId="7">
      <formula>E23="FAIL"</formula>
    </cfRule>
  </conditionalFormatting>
  <conditionalFormatting sqref="E25">
    <cfRule type="expression" priority="18" aboveAverage="0" equalAverage="0" bottom="0" percent="0" rank="0" text="" dxfId="8">
      <formula>E25="REVIEW"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2026-09-28T12:11:15Z</dcterms:created>
  <dc:creator>BabaDigit</dc:creator>
  <dc:description/>
  <cp:keywords>CAGR calculator compound annual growth rate RRI average growth Excel</cp:keywords>
  <dc:language>en-US</dc:language>
  <cp:lastModifiedBy/>
  <dcterms:modified xsi:type="dcterms:W3CDTF">2026-09-28T16:12:01Z</dcterms:modified>
  <cp:revision>1</cp:revision>
  <dc:subject>Compound annual growth rate calculator</dc:subject>
  <dc:title>BabaDigit CAGR Calculator</dc:title>
</cp:coreProperties>
</file>

<file path=docProps/custom.xml><?xml version="1.0" encoding="utf-8"?>
<Properties xmlns="http://schemas.openxmlformats.org/officeDocument/2006/custom-properties" xmlns:vt="http://schemas.openxmlformats.org/officeDocument/2006/docPropsVTypes"/>
</file>