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Start Here" sheetId="1" state="visible" r:id="rId3"/>
    <sheet name="ROI Calculator" sheetId="2" state="visible" r:id="rId4"/>
    <sheet name="Compare Options" sheetId="3" state="visible" r:id="rId5"/>
    <sheet name="Worked Examples" sheetId="4" state="visible" r:id="rId6"/>
    <sheet name="Formula Guide" sheetId="5" state="visible" r:id="rId7"/>
    <sheet name="Checks" sheetId="6" state="visible" r:id="rId8"/>
  </sheets>
  <definedNames>
    <definedName function="false" hidden="false" name="Annualised_ROI" vbProcedure="false">'ROI Calculator'!$F$15</definedName>
    <definedName function="false" hidden="false" name="Holding_Years" vbProcedure="false">'ROI Calculator'!$C$34</definedName>
    <definedName function="false" hidden="false" name="Net_Profit" vbProcedure="false">'ROI Calculator'!$F$14</definedName>
    <definedName function="false" hidden="false" name="Return_Per_Unit" vbProcedure="false">'ROI Calculator'!$F$16</definedName>
    <definedName function="false" hidden="false" name="ROI_Result" vbProcedure="false">'ROI Calculator'!$E$11</definedName>
    <definedName function="false" hidden="false" name="Total_Investment" vbProcedure="false">'ROI Calculator'!$C$17</definedName>
    <definedName function="false" hidden="false" name="Total_Return" vbProcedure="false">'ROI Calculator'!$C$30</definedName>
  </definedNames>
  <calcPr fullCalcOnLoad="1"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C9" authorId="0">
      <text>
        <r>
          <rPr>
            <sz val="10"/>
            <rFont val="Arial"/>
            <family val="2"/>
          </rPr>
          <t xml:space="preserve">Example figure — replace with your own. Add more cost lines below if needed.</t>
        </r>
      </text>
    </comment>
    <comment ref="C22" authorId="0">
      <text>
        <r>
          <rPr>
            <sz val="10"/>
            <rFont val="Arial"/>
            <family val="2"/>
          </rPr>
          <t xml:space="preserve">Example figure — replace with your own. Use profit, not revenue, plus any resale value.</t>
        </r>
      </text>
    </comment>
  </commentList>
</comments>
</file>

<file path=xl/sharedStrings.xml><?xml version="1.0" encoding="utf-8"?>
<sst xmlns="http://schemas.openxmlformats.org/spreadsheetml/2006/main" count="243" uniqueCount="212">
  <si>
    <t xml:space="preserve">ROI Calculator — Excel Workbook</t>
  </si>
  <si>
    <t xml:space="preserve">BabaDigit free resource · babadigit.com/roi-calculator</t>
  </si>
  <si>
    <t xml:space="preserve">What this workbook does</t>
  </si>
  <si>
    <t xml:space="preserve">Return on investment (ROI) measures how much an investment gained or lost relative to what it cost. This workbook calculates ROI, net profit, annualised ROI and the return on every unit invested, using the same method as the free ROI Calculator on babadigit.com.</t>
  </si>
  <si>
    <t xml:space="preserve">How to use it</t>
  </si>
  <si>
    <t xml:space="preserve">1. Open 'ROI Calculator'</t>
  </si>
  <si>
    <t xml:space="preserve">List every cost of the investment in the Investment table (yellow cells). Use one row or several — the table adds them up.</t>
  </si>
  <si>
    <t xml:space="preserve">2. Enter what came back</t>
  </si>
  <si>
    <t xml:space="preserve">List everything the investment returned in the Return table: profit it generated, plus any resale or leftover value.</t>
  </si>
  <si>
    <t xml:space="preserve">3. Add the holding period</t>
  </si>
  <si>
    <t xml:space="preserve">Enter how many years the money was invested (decimals allowed, e.g. 1.5). Optional — it is only needed for the annualised ROI.</t>
  </si>
  <si>
    <t xml:space="preserve">4. Read the result</t>
  </si>
  <si>
    <t xml:space="preserve">The navy result panel updates instantly. 'Reading this result' explains what the number means.</t>
  </si>
  <si>
    <t xml:space="preserve">5. Compare options</t>
  </si>
  <si>
    <t xml:space="preserve">Use 'Compare Options' to put up to five investments side by side. Compare the annualised figures when durations differ.</t>
  </si>
  <si>
    <t xml:space="preserve">Inputs explained</t>
  </si>
  <si>
    <t xml:space="preserve">Investment (total cost)</t>
  </si>
  <si>
    <t xml:space="preserve">Every cost you would not have paid had you not gone ahead: purchase price, delivery, installation, fees, training and running costs over the period measured.</t>
  </si>
  <si>
    <t xml:space="preserve">Return (total value received)</t>
  </si>
  <si>
    <t xml:space="preserve">Everything the investment gave back: the profit it generated (use gross profit, not revenue) plus any resale value. This is the 'final value' in the formula.</t>
  </si>
  <si>
    <t xml:space="preserve">Holding period (years)</t>
  </si>
  <si>
    <t xml:space="preserve">How long the money was invested. Leave blank if you only need the simple ROI.</t>
  </si>
  <si>
    <t xml:space="preserve">Cell colour key</t>
  </si>
  <si>
    <t xml:space="preserve">Yellow cell, blue text</t>
  </si>
  <si>
    <t xml:space="preserve">An input — type your own numbers here.</t>
  </si>
  <si>
    <t xml:space="preserve">White cell, black text</t>
  </si>
  <si>
    <t xml:space="preserve">A formula — calculated for you. Please do not overwrite.</t>
  </si>
  <si>
    <t xml:space="preserve">Navy panel, teal figures</t>
  </si>
  <si>
    <t xml:space="preserve">The headline results.</t>
  </si>
  <si>
    <t xml:space="preserve">How to interpret ROI</t>
  </si>
  <si>
    <t xml:space="preserve">Positive ROI</t>
  </si>
  <si>
    <t xml:space="preserve">The money came back with a profit on top. Compare it with what the same money could have earned elsewhere at similar risk before calling it a win.</t>
  </si>
  <si>
    <t xml:space="preserve">Negative ROI</t>
  </si>
  <si>
    <t xml:space="preserve">The investment returned less than it cost. −25% means a quarter of the money did not come back; −100% is a total loss.</t>
  </si>
  <si>
    <t xml:space="preserve">Annualised ROI</t>
  </si>
  <si>
    <t xml:space="preserve">Use it whenever investments ran for different lengths of time. It is the constant yearly rate that turns the investment into the return, so longer investments are not flattered.</t>
  </si>
  <si>
    <t xml:space="preserve">Limitations and assumptions</t>
  </si>
  <si>
    <t xml:space="preserve">•  ROI ignores risk: two investments with the same ROI can carry very different chances of success.</t>
  </si>
  <si>
    <t xml:space="preserve">•  ROI ignores timing within the period. When cash flows in and out several times, use NPV or IRR instead.</t>
  </si>
  <si>
    <t xml:space="preserve">•  ROI says nothing about scale — read it alongside the absolute net profit, never instead of it.</t>
  </si>
  <si>
    <t xml:space="preserve">•  The result is only as good as the costs you include. If a result looks surprisingly good, check the investment total first.</t>
  </si>
  <si>
    <t xml:space="preserve">•  Amounts are currency-neutral: enter all figures in the same currency. Results are for general information, not financial advice.</t>
  </si>
  <si>
    <t xml:space="preserve">Workbook contents</t>
  </si>
  <si>
    <t xml:space="preserve">ROI Calculator</t>
  </si>
  <si>
    <t xml:space="preserve">Your calculation: inputs, results and interpretation.</t>
  </si>
  <si>
    <t xml:space="preserve">Compare Options</t>
  </si>
  <si>
    <t xml:space="preserve">Up to five investments side by side, ranked by annualised ROI.</t>
  </si>
  <si>
    <t xml:space="preserve">Worked Examples</t>
  </si>
  <si>
    <t xml:space="preserve">Four fictional examples with every step shown.</t>
  </si>
  <si>
    <t xml:space="preserve">Formula Guide</t>
  </si>
  <si>
    <t xml:space="preserve">The maths, and the exact Excel formula used in each result cell.</t>
  </si>
  <si>
    <t xml:space="preserve">Checks</t>
  </si>
  <si>
    <t xml:space="preserve">Automatic self-checks that confirm the workbook is calculating correctly.</t>
  </si>
  <si>
    <t xml:space="preserve">No macros, no add-ins, no internet connection required. Sheets are not locked, so you can adapt the workbook to your needs. © BabaDigit — free to use for your own analysis. Free online version: babadigit.com/roi-calculator</t>
  </si>
  <si>
    <t xml:space="preserve">Enter your figures in the yellow cells. Results update automatically.</t>
  </si>
  <si>
    <t xml:space="preserve">1  Investment — what you put in</t>
  </si>
  <si>
    <t xml:space="preserve">Cost item (optional description)</t>
  </si>
  <si>
    <t xml:space="preserve">Amount</t>
  </si>
  <si>
    <t xml:space="preserve">RESULTS</t>
  </si>
  <si>
    <t xml:space="preserve">Initial investment (total cost)</t>
  </si>
  <si>
    <t xml:space="preserve">Return on investment (ROI)</t>
  </si>
  <si>
    <t xml:space="preserve">Net profit (return − investment)</t>
  </si>
  <si>
    <t xml:space="preserve">Annualised ROI (per year)</t>
  </si>
  <si>
    <t xml:space="preserve">Every 1 invested returns</t>
  </si>
  <si>
    <t xml:space="preserve">Total investment</t>
  </si>
  <si>
    <t xml:space="preserve">Include purchase price, fees, set-up and running costs over the period.</t>
  </si>
  <si>
    <t xml:space="preserve">Annualised ROI note</t>
  </si>
  <si>
    <t xml:space="preserve">2  Return — what came back</t>
  </si>
  <si>
    <t xml:space="preserve">Return item (optional description)</t>
  </si>
  <si>
    <t xml:space="preserve">Final value (total return)</t>
  </si>
  <si>
    <t xml:space="preserve">Reading this result</t>
  </si>
  <si>
    <t xml:space="preserve">Total return (final value)</t>
  </si>
  <si>
    <t xml:space="preserve">Use profit (not revenue) plus any resale value. Leave empty and the return is treated as 0.</t>
  </si>
  <si>
    <t xml:space="preserve">3  Holding period</t>
  </si>
  <si>
    <t xml:space="preserve">Input checks</t>
  </si>
  <si>
    <t xml:space="preserve">Holding period in years (optional)</t>
  </si>
  <si>
    <t xml:space="preserve">Decimals allowed (e.g. 1.5). Needed only for the annualised ROI.</t>
  </si>
  <si>
    <t xml:space="preserve">Formula: ROI = (Total return − Total investment) ÷ Total investment.   Annualised ROI = (Total return ÷ Total investment)^(1 ÷ years) − 1.   See 'Formula Guide' for details.</t>
  </si>
  <si>
    <t xml:space="preserve">Results are for general information only and are not financial advice.</t>
  </si>
  <si>
    <t xml:space="preserve">Up to five investments side by side. Compare annualised ROI when durations differ.</t>
  </si>
  <si>
    <t xml:space="preserve">Option</t>
  </si>
  <si>
    <t xml:space="preserve">Investment</t>
  </si>
  <si>
    <t xml:space="preserve">Return (final value)</t>
  </si>
  <si>
    <t xml:space="preserve">Years</t>
  </si>
  <si>
    <t xml:space="preserve">Net profit</t>
  </si>
  <si>
    <t xml:space="preserve">ROI</t>
  </si>
  <si>
    <t xml:space="preserve">Rank</t>
  </si>
  <si>
    <t xml:space="preserve">Option A — equipment upgrade</t>
  </si>
  <si>
    <t xml:space="preserve">Option B — marketing campaign</t>
  </si>
  <si>
    <t xml:space="preserve">Highest annualised ROI</t>
  </si>
  <si>
    <t xml:space="preserve">Rank 1 = highest annualised ROI. Options without a holding period, or with a zero/negative return, are not ranked. The two example rows are fictional — overwrite or clear them. A higher ROI does not mean lower risk.</t>
  </si>
  <si>
    <t xml:space="preserve">Fictional scenarios for illustration only — not real-world statistics.</t>
  </si>
  <si>
    <t xml:space="preserve">Example 1 — The calculator's default example</t>
  </si>
  <si>
    <t xml:space="preserve">A simple investment of 10,000 that is worth 13,500 after two years. This is the example pre-filled on the online calculator and in 'ROI Calculator'.</t>
  </si>
  <si>
    <t xml:space="preserve">Initial investment</t>
  </si>
  <si>
    <t xml:space="preserve">Total cost</t>
  </si>
  <si>
    <t xml:space="preserve">Final value</t>
  </si>
  <si>
    <t xml:space="preserve">Total return</t>
  </si>
  <si>
    <t xml:space="preserve">Holding period</t>
  </si>
  <si>
    <t xml:space="preserve">Final value − investment</t>
  </si>
  <si>
    <t xml:space="preserve">Net profit ÷ investment</t>
  </si>
  <si>
    <t xml:space="preserve">(Final ÷ investment)^(1 ÷ years) − 1</t>
  </si>
  <si>
    <t xml:space="preserve">Example 2 — A paid advertising campaign (revenue vs profit)</t>
  </si>
  <si>
    <t xml:space="preserve">A shop spends 4,000 on ads. The campaign is tracked to 11,200 of sales, and gross margin on those products is 45%. Using revenue as the return overstates ROI; using gross profit gives the honest figure.</t>
  </si>
  <si>
    <t xml:space="preserve">Ad spend (investment)</t>
  </si>
  <si>
    <t xml:space="preserve">Total cost of the campaign</t>
  </si>
  <si>
    <t xml:space="preserve">Sales attributed to the campaign</t>
  </si>
  <si>
    <t xml:space="preserve">Revenue — NOT the return</t>
  </si>
  <si>
    <t xml:space="preserve">Gross margin on those products</t>
  </si>
  <si>
    <t xml:space="preserve">Share of each sale kept after product cost</t>
  </si>
  <si>
    <t xml:space="preserve">ROI using revenue (misleading)</t>
  </si>
  <si>
    <t xml:space="preserve">The tempting but wrong version</t>
  </si>
  <si>
    <t xml:space="preserve">Gross profit (the real return)</t>
  </si>
  <si>
    <t xml:space="preserve">Sales × gross margin</t>
  </si>
  <si>
    <t xml:space="preserve">ROI using gross profit (correct)</t>
  </si>
  <si>
    <t xml:space="preserve">Put profit, never revenue, in the return</t>
  </si>
  <si>
    <t xml:space="preserve">Example 3 — A second delivery van</t>
  </si>
  <si>
    <t xml:space="preserve">A van costs 28,000. Fuel, insurance and servicing total 16,500 over three years. The extra deliveries generate 41,500 of additional gross profit, and the van sells for 9,000 at the end.</t>
  </si>
  <si>
    <t xml:space="preserve">Purchase price</t>
  </si>
  <si>
    <t xml:space="preserve">Running costs over 3 years</t>
  </si>
  <si>
    <t xml:space="preserve">Investment — money spent to get the return</t>
  </si>
  <si>
    <t xml:space="preserve">Additional gross profit</t>
  </si>
  <si>
    <t xml:space="preserve">Return</t>
  </si>
  <si>
    <t xml:space="preserve">Resale value at the end</t>
  </si>
  <si>
    <t xml:space="preserve">Return — money you get back</t>
  </si>
  <si>
    <t xml:space="preserve">Total invested</t>
  </si>
  <si>
    <t xml:space="preserve">Purchase + running costs</t>
  </si>
  <si>
    <t xml:space="preserve">Total returned</t>
  </si>
  <si>
    <t xml:space="preserve">Profit + resale</t>
  </si>
  <si>
    <t xml:space="preserve">Returned − invested</t>
  </si>
  <si>
    <t xml:space="preserve">13.48% over three years…</t>
  </si>
  <si>
    <t xml:space="preserve">…is only about 4.31% a year</t>
  </si>
  <si>
    <t xml:space="preserve">Example 4 — A rental flat bought with a mortgage (cash-on-cash)</t>
  </si>
  <si>
    <t xml:space="preserve">A buyer puts down a 60,000 deposit plus 4,000 in legal and survey fees. Net rent after all costs is 5,400 a year. After five years the flat sells, and 90,000 of equity comes back once the mortgage is repaid.</t>
  </si>
  <si>
    <t xml:space="preserve">Deposit</t>
  </si>
  <si>
    <t xml:space="preserve">Investment — own cash only</t>
  </si>
  <si>
    <t xml:space="preserve">Legal and survey fees</t>
  </si>
  <si>
    <t xml:space="preserve">Net rent per year</t>
  </si>
  <si>
    <t xml:space="preserve">Return, received each year</t>
  </si>
  <si>
    <t xml:space="preserve">Years held</t>
  </si>
  <si>
    <t xml:space="preserve">Equity returned on sale</t>
  </si>
  <si>
    <t xml:space="preserve">Cash invested</t>
  </si>
  <si>
    <t xml:space="preserve">Deposit + fees</t>
  </si>
  <si>
    <t xml:space="preserve">Cash returned</t>
  </si>
  <si>
    <t xml:space="preserve">Rent × years + equity</t>
  </si>
  <si>
    <t xml:space="preserve">Borrowing magnifies ROI in both directions</t>
  </si>
  <si>
    <t xml:space="preserve">Constant yearly rate over five years</t>
  </si>
  <si>
    <t xml:space="preserve">Change any yellow cell to see how each result responds. These scenarios mirror the worked examples on babadigit.com/roi-calculator.</t>
  </si>
  <si>
    <t xml:space="preserve">The method behind every result — identical to the online BabaDigit ROI Calculator.</t>
  </si>
  <si>
    <t xml:space="preserve">The formulas</t>
  </si>
  <si>
    <t xml:space="preserve">Result</t>
  </si>
  <si>
    <t xml:space="preserve">Mathematical formula</t>
  </si>
  <si>
    <t xml:space="preserve">How this workbook calculates it</t>
  </si>
  <si>
    <t xml:space="preserve">Total investment (C)</t>
  </si>
  <si>
    <t xml:space="preserve">Sum of all cost items</t>
  </si>
  <si>
    <t xml:space="preserve">=SUM(C9:C16)  on 'ROI Calculator'  →  named Total_Investment</t>
  </si>
  <si>
    <t xml:space="preserve">Total return (R)</t>
  </si>
  <si>
    <t xml:space="preserve">Sum of all return items (empty = 0)</t>
  </si>
  <si>
    <t xml:space="preserve">=SUM(C22:C29)  →  named Total_Return</t>
  </si>
  <si>
    <t xml:space="preserve">R − C</t>
  </si>
  <si>
    <t xml:space="preserve">=IF(Total_Investment&gt;0, Total_Return − Total_Investment, "—")</t>
  </si>
  <si>
    <t xml:space="preserve">(R − C) ÷ C</t>
  </si>
  <si>
    <t xml:space="preserve">=IF(Total_Investment&gt;0, (Total_Return − Total_Investment) / Total_Investment, "—")</t>
  </si>
  <si>
    <t xml:space="preserve">(R ÷ C)^(1 ÷ n) − 1</t>
  </si>
  <si>
    <t xml:space="preserve">=IF(AND(Total_Investment&gt;0, Total_Return&gt;0, Holding_Years&gt;0), (Total_Return/Total_Investment)^(1/Holding_Years) − 1, "—")</t>
  </si>
  <si>
    <t xml:space="preserve">R ÷ C</t>
  </si>
  <si>
    <t xml:space="preserve">=IF(Total_Investment&gt;0, Total_Return / Total_Investment, "—")</t>
  </si>
  <si>
    <t xml:space="preserve">Why these rules</t>
  </si>
  <si>
    <t xml:space="preserve">•  ROI is stored as a fraction and displayed as a percentage (0.35 shows as 35.00%), so the cell can be used safely in further calculations.</t>
  </si>
  <si>
    <t xml:space="preserve">•  Annualised ROI is compound, not simple: do not divide the total ROI by the number of years, because that ignores compounding.</t>
  </si>
  <si>
    <t xml:space="preserve">•  A total investment of zero or less has no meaningful ROI, so every result shows '—' instead of a division error.</t>
  </si>
  <si>
    <t xml:space="preserve">•  Annualised ROI needs a holding period above zero and a positive total return (a fractional power of a zero or negative ratio is undefined), otherwise it shows '—'.</t>
  </si>
  <si>
    <t xml:space="preserve">•  A negative total return is allowed (for example, an investment that also created a liability); ROI will then be below −100%.</t>
  </si>
  <si>
    <t xml:space="preserve">•  These rules match the free online ROI Calculator at babadigit.com/roi-calculator exactly.</t>
  </si>
  <si>
    <t xml:space="preserve">Do it in any spreadsheet</t>
  </si>
  <si>
    <t xml:space="preserve">Cost in B1, final value in B2, years in B3</t>
  </si>
  <si>
    <t xml:space="preserve">=(B2-B1)/B1</t>
  </si>
  <si>
    <t xml:space="preserve">=(B2/B1)^(1/B3)-1</t>
  </si>
  <si>
    <t xml:space="preserve">Tip</t>
  </si>
  <si>
    <t xml:space="preserve">Format both result cells as Percentage rather than multiplying by 100.</t>
  </si>
  <si>
    <t xml:space="preserve">Named ranges used</t>
  </si>
  <si>
    <t xml:space="preserve">Total_Investment</t>
  </si>
  <si>
    <t xml:space="preserve">'ROI Calculator'!C17</t>
  </si>
  <si>
    <t xml:space="preserve">Total_Return</t>
  </si>
  <si>
    <t xml:space="preserve">'ROI Calculator'!C30</t>
  </si>
  <si>
    <t xml:space="preserve">Holding_Years</t>
  </si>
  <si>
    <t xml:space="preserve">'ROI Calculator'!C34</t>
  </si>
  <si>
    <t xml:space="preserve">ROI_Result</t>
  </si>
  <si>
    <t xml:space="preserve">'ROI Calculator'!E11</t>
  </si>
  <si>
    <t xml:space="preserve">Net_Profit</t>
  </si>
  <si>
    <t xml:space="preserve">'ROI Calculator'!F14</t>
  </si>
  <si>
    <t xml:space="preserve">Annualised_ROI</t>
  </si>
  <si>
    <t xml:space="preserve">'ROI Calculator'!F15</t>
  </si>
  <si>
    <t xml:space="preserve">Return_Per_Unit</t>
  </si>
  <si>
    <t xml:space="preserve">'ROI Calculator'!F16</t>
  </si>
  <si>
    <t xml:space="preserve">Automatic self-checks. Every row should read PASS.</t>
  </si>
  <si>
    <t xml:space="preserve">Check</t>
  </si>
  <si>
    <t xml:space="preserve">Workbook</t>
  </si>
  <si>
    <t xml:space="preserve">Expected</t>
  </si>
  <si>
    <t xml:space="preserve">Example 1 ROI matches the published 35.00%</t>
  </si>
  <si>
    <t xml:space="preserve">Example 1 annualised ROI matches the published 16.19%</t>
  </si>
  <si>
    <t xml:space="preserve">Example 2 ROI using revenue matches the published 180%</t>
  </si>
  <si>
    <t xml:space="preserve">Example 2 ROI using gross profit matches the published 26%</t>
  </si>
  <si>
    <t xml:space="preserve">Example 3 ROI matches the published 13.48%</t>
  </si>
  <si>
    <t xml:space="preserve">Example 3 annualised ROI matches the published 4.31%</t>
  </si>
  <si>
    <t xml:space="preserve">Example 4 ROI matches the published 82.81%</t>
  </si>
  <si>
    <t xml:space="preserve">Example 4 annualised ROI matches the published 12.82%</t>
  </si>
  <si>
    <t xml:space="preserve">ROI Calculator: ROI × investment equals net profit</t>
  </si>
  <si>
    <t xml:space="preserve">ROI Calculator: annualised ROI compounds back to the total return</t>
  </si>
  <si>
    <t xml:space="preserve">ROI Calculator: 'every 1 invested' equals 1 + ROI</t>
  </si>
  <si>
    <t xml:space="preserve">Overall status</t>
  </si>
  <si>
    <t xml:space="preserve">'N/A' means the check does not apply to the figures currently entered (for example, no holding period). Published values are the worked-example results on babadigit.com/roi-calculator, rounded to the precision shown there.</t>
  </si>
</sst>
</file>

<file path=xl/styles.xml><?xml version="1.0" encoding="utf-8"?>
<styleSheet xmlns="http://schemas.openxmlformats.org/spreadsheetml/2006/main">
  <numFmts count="6">
    <numFmt numFmtId="164" formatCode="General"/>
    <numFmt numFmtId="165" formatCode="#,##0.00;[RED]\-#,##0.00;\-"/>
    <numFmt numFmtId="166" formatCode="0.00%;[RED]\-0.00%;0.00%"/>
    <numFmt numFmtId="167" formatCode="0.00"/>
    <numFmt numFmtId="168" formatCode="0"/>
    <numFmt numFmtId="169" formatCode="0%"/>
  </numFmts>
  <fonts count="33">
    <font>
      <sz val="11"/>
      <color theme="1"/>
      <name val="Calibri"/>
      <family val="2"/>
      <charset val="1"/>
    </font>
    <font>
      <sz val="10"/>
      <name val="Arial"/>
      <family val="0"/>
    </font>
    <font>
      <sz val="10"/>
      <name val="Arial"/>
      <family val="0"/>
    </font>
    <font>
      <sz val="10"/>
      <name val="Arial"/>
      <family val="0"/>
    </font>
    <font>
      <b val="true"/>
      <sz val="18"/>
      <color rgb="FFFFFFFF"/>
      <name val="Arial"/>
      <family val="0"/>
      <charset val="1"/>
    </font>
    <font>
      <sz val="10"/>
      <color rgb="FF94A3B8"/>
      <name val="Arial"/>
      <family val="0"/>
      <charset val="1"/>
    </font>
    <font>
      <b val="true"/>
      <sz val="11"/>
      <color rgb="FF0F172A"/>
      <name val="Arial"/>
      <family val="0"/>
      <charset val="1"/>
    </font>
    <font>
      <sz val="10"/>
      <color rgb="FF334155"/>
      <name val="Arial"/>
      <family val="0"/>
      <charset val="1"/>
    </font>
    <font>
      <b val="true"/>
      <sz val="10"/>
      <color rgb="FF0F172A"/>
      <name val="Arial"/>
      <family val="0"/>
      <charset val="1"/>
    </font>
    <font>
      <b val="true"/>
      <sz val="10"/>
      <color rgb="FF0000FF"/>
      <name val="Arial"/>
      <family val="0"/>
      <charset val="1"/>
    </font>
    <font>
      <b val="true"/>
      <sz val="10"/>
      <color rgb="FF000000"/>
      <name val="Arial"/>
      <family val="0"/>
      <charset val="1"/>
    </font>
    <font>
      <b val="true"/>
      <sz val="10"/>
      <color rgb="FF14B8A6"/>
      <name val="Arial"/>
      <family val="0"/>
      <charset val="1"/>
    </font>
    <font>
      <b val="true"/>
      <sz val="10"/>
      <color rgb="FF2563EB"/>
      <name val="Arial"/>
      <family val="0"/>
      <charset val="1"/>
    </font>
    <font>
      <i val="true"/>
      <sz val="9"/>
      <color rgb="FF64748B"/>
      <name val="Arial"/>
      <family val="0"/>
      <charset val="1"/>
    </font>
    <font>
      <b val="true"/>
      <sz val="9"/>
      <color rgb="FF64748B"/>
      <name val="Arial"/>
      <family val="0"/>
      <charset val="1"/>
    </font>
    <font>
      <b val="true"/>
      <sz val="9"/>
      <color rgb="FF94A3B8"/>
      <name val="Arial"/>
      <family val="0"/>
      <charset val="1"/>
    </font>
    <font>
      <sz val="10"/>
      <color rgb="FF0000FF"/>
      <name val="Arial"/>
      <family val="0"/>
      <charset val="1"/>
    </font>
    <font>
      <sz val="10"/>
      <color rgb="FFCBD5E1"/>
      <name val="Arial"/>
      <family val="0"/>
      <charset val="1"/>
    </font>
    <font>
      <b val="true"/>
      <sz val="28"/>
      <color rgb="FF14B8A6"/>
      <name val="Arial"/>
      <family val="0"/>
      <charset val="1"/>
    </font>
    <font>
      <b val="true"/>
      <sz val="11"/>
      <color rgb="FFFFFFFF"/>
      <name val="Arial"/>
      <family val="0"/>
      <charset val="1"/>
    </font>
    <font>
      <sz val="9"/>
      <color rgb="FF64748B"/>
      <name val="Arial"/>
      <family val="0"/>
      <charset val="1"/>
    </font>
    <font>
      <sz val="9"/>
      <color rgb="FFCBD5E1"/>
      <name val="Arial"/>
      <family val="0"/>
      <charset val="1"/>
    </font>
    <font>
      <sz val="9"/>
      <color rgb="FF334155"/>
      <name val="Arial"/>
      <family val="0"/>
      <charset val="1"/>
    </font>
    <font>
      <i val="true"/>
      <sz val="8"/>
      <color rgb="FF64748B"/>
      <name val="Arial"/>
      <family val="0"/>
      <charset val="1"/>
    </font>
    <font>
      <sz val="10"/>
      <name val="Arial"/>
      <family val="2"/>
    </font>
    <font>
      <b val="true"/>
      <sz val="9"/>
      <color rgb="FFFFFFFF"/>
      <name val="Arial"/>
      <family val="0"/>
      <charset val="1"/>
    </font>
    <font>
      <sz val="10"/>
      <color rgb="FF000000"/>
      <name val="Arial"/>
      <family val="0"/>
      <charset val="1"/>
    </font>
    <font>
      <b val="true"/>
      <sz val="10"/>
      <color rgb="FF0F766E"/>
      <name val="Arial"/>
      <family val="0"/>
      <charset val="1"/>
    </font>
    <font>
      <sz val="9"/>
      <color rgb="FF334155"/>
      <name val="Courier New"/>
      <family val="0"/>
      <charset val="1"/>
    </font>
    <font>
      <sz val="10"/>
      <color rgb="FF334155"/>
      <name val="Courier New"/>
      <family val="0"/>
      <charset val="1"/>
    </font>
    <font>
      <sz val="10"/>
      <color rgb="FF0F172A"/>
      <name val="Courier New"/>
      <family val="0"/>
      <charset val="1"/>
    </font>
    <font>
      <sz val="10"/>
      <color rgb="FF64748B"/>
      <name val="Arial"/>
      <family val="0"/>
      <charset val="1"/>
    </font>
    <font>
      <b val="true"/>
      <sz val="11"/>
      <color rgb="FF0F766E"/>
      <name val="Arial"/>
      <family val="0"/>
      <charset val="1"/>
    </font>
  </fonts>
  <fills count="7">
    <fill>
      <patternFill patternType="none"/>
    </fill>
    <fill>
      <patternFill patternType="gray125"/>
    </fill>
    <fill>
      <patternFill patternType="solid">
        <fgColor rgb="FF0F172A"/>
        <bgColor rgb="FF1E293B"/>
      </patternFill>
    </fill>
    <fill>
      <patternFill patternType="solid">
        <fgColor rgb="FF14B8A6"/>
        <bgColor rgb="FF00CCFF"/>
      </patternFill>
    </fill>
    <fill>
      <patternFill patternType="solid">
        <fgColor rgb="FFFEF9C3"/>
        <bgColor rgb="FFFFFF99"/>
      </patternFill>
    </fill>
    <fill>
      <patternFill patternType="solid">
        <fgColor rgb="FFFFFFFF"/>
        <bgColor rgb="FFF8FAFC"/>
      </patternFill>
    </fill>
    <fill>
      <patternFill patternType="solid">
        <fgColor rgb="FFF8FAFC"/>
        <bgColor rgb="FFFFFFFF"/>
      </patternFill>
    </fill>
  </fills>
  <borders count="6">
    <border diagonalUp="false" diagonalDown="false">
      <left/>
      <right/>
      <top/>
      <bottom/>
      <diagonal/>
    </border>
    <border diagonalUp="false" diagonalDown="false">
      <left/>
      <right/>
      <top/>
      <bottom style="medium">
        <color rgb="FF2563EB"/>
      </bottom>
      <diagonal/>
    </border>
    <border diagonalUp="false" diagonalDown="false">
      <left style="thin">
        <color rgb="FFE2E8F0"/>
      </left>
      <right style="thin">
        <color rgb="FFE2E8F0"/>
      </right>
      <top style="thin">
        <color rgb="FFE2E8F0"/>
      </top>
      <bottom style="thin">
        <color rgb="FFE2E8F0"/>
      </bottom>
      <diagonal/>
    </border>
    <border diagonalUp="false" diagonalDown="false">
      <left/>
      <right/>
      <top/>
      <bottom style="thin">
        <color rgb="FFE2E8F0"/>
      </bottom>
      <diagonal/>
    </border>
    <border diagonalUp="false" diagonalDown="false">
      <left/>
      <right/>
      <top/>
      <bottom style="thin">
        <color rgb="FF1E293B"/>
      </bottom>
      <diagonal/>
    </border>
    <border diagonalUp="false" diagonalDown="false">
      <left style="thin">
        <color rgb="FFE2E8F0"/>
      </left>
      <right style="thin">
        <color rgb="FFE2E8F0"/>
      </right>
      <top style="medium">
        <color rgb="FF0F172A"/>
      </top>
      <bottom style="thin">
        <color rgb="FFE2E8F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0" shrinkToFit="false"/>
      <protection locked="true" hidden="false"/>
    </xf>
    <xf numFmtId="164" fontId="5" fillId="2" borderId="0" xfId="0" applyFont="tru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9" fillId="4" borderId="2" xfId="0" applyFont="true" applyBorder="true" applyAlignment="false" applyProtection="false">
      <alignment horizontal="general" vertical="bottom" textRotation="0" wrapText="false" indent="0" shrinkToFit="false"/>
      <protection locked="true" hidden="false"/>
    </xf>
    <xf numFmtId="164" fontId="10" fillId="5" borderId="2" xfId="0" applyFont="true" applyBorder="true" applyAlignment="false" applyProtection="false">
      <alignment horizontal="general" vertical="bottom" textRotation="0" wrapText="false" indent="0" shrinkToFit="false"/>
      <protection locked="true" hidden="false"/>
    </xf>
    <xf numFmtId="164" fontId="11" fillId="2" borderId="2"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true" applyAlignment="true" applyProtection="false">
      <alignment horizontal="general" vertical="top" textRotation="0" wrapText="true" indent="0" shrinkToFit="false"/>
      <protection locked="true" hidden="false"/>
    </xf>
    <xf numFmtId="164" fontId="0" fillId="2" borderId="0" xfId="0" applyFont="false" applyBorder="false" applyAlignment="true" applyProtection="false">
      <alignment horizontal="left" vertical="bottom" textRotation="0" wrapText="false" indent="1" shrinkToFit="false"/>
      <protection locked="true" hidden="false"/>
    </xf>
    <xf numFmtId="164" fontId="0" fillId="2" borderId="0" xfId="0" applyFont="false" applyBorder="false" applyAlignment="true" applyProtection="false">
      <alignment horizontal="right" vertical="bottom" textRotation="0" wrapText="false" indent="1" shrinkToFit="false"/>
      <protection locked="true" hidden="false"/>
    </xf>
    <xf numFmtId="164" fontId="14" fillId="0" borderId="3" xfId="0" applyFont="true" applyBorder="true" applyAlignment="false" applyProtection="false">
      <alignment horizontal="general" vertical="bottom" textRotation="0" wrapText="false" indent="0" shrinkToFit="false"/>
      <protection locked="true" hidden="false"/>
    </xf>
    <xf numFmtId="164" fontId="14" fillId="0" borderId="3" xfId="0" applyFont="true" applyBorder="true" applyAlignment="true" applyProtection="false">
      <alignment horizontal="right" vertical="bottom" textRotation="0" wrapText="false" indent="0" shrinkToFit="false"/>
      <protection locked="true" hidden="false"/>
    </xf>
    <xf numFmtId="164" fontId="15" fillId="2" borderId="0" xfId="0" applyFont="true" applyBorder="false" applyAlignment="true" applyProtection="false">
      <alignment horizontal="left" vertical="bottom" textRotation="0" wrapText="false" indent="1" shrinkToFit="false"/>
      <protection locked="true" hidden="false"/>
    </xf>
    <xf numFmtId="164" fontId="16" fillId="4" borderId="2" xfId="0" applyFont="true" applyBorder="true" applyAlignment="false" applyProtection="false">
      <alignment horizontal="general" vertical="bottom" textRotation="0" wrapText="false" indent="0" shrinkToFit="false"/>
      <protection locked="true" hidden="false"/>
    </xf>
    <xf numFmtId="165" fontId="16" fillId="4" borderId="2" xfId="0" applyFont="true" applyBorder="true" applyAlignment="true" applyProtection="false">
      <alignment horizontal="right" vertical="bottom" textRotation="0" wrapText="false" indent="0" shrinkToFit="false"/>
      <protection locked="true" hidden="false"/>
    </xf>
    <xf numFmtId="164" fontId="17" fillId="2" borderId="0" xfId="0" applyFont="true" applyBorder="false" applyAlignment="true" applyProtection="false">
      <alignment horizontal="left" vertical="bottom" textRotation="0" wrapText="false" indent="1" shrinkToFit="false"/>
      <protection locked="true" hidden="false"/>
    </xf>
    <xf numFmtId="166" fontId="18" fillId="2" borderId="0" xfId="0" applyFont="true" applyBorder="true" applyAlignment="true" applyProtection="false">
      <alignment horizontal="left" vertical="center" textRotation="0" wrapText="false" indent="1" shrinkToFit="false"/>
      <protection locked="true" hidden="false"/>
    </xf>
    <xf numFmtId="164" fontId="17" fillId="2" borderId="4" xfId="0" applyFont="true" applyBorder="true" applyAlignment="true" applyProtection="false">
      <alignment horizontal="left" vertical="bottom" textRotation="0" wrapText="false" indent="1" shrinkToFit="false"/>
      <protection locked="true" hidden="false"/>
    </xf>
    <xf numFmtId="165" fontId="19" fillId="2" borderId="4" xfId="0" applyFont="true" applyBorder="true" applyAlignment="true" applyProtection="false">
      <alignment horizontal="right" vertical="bottom" textRotation="0" wrapText="false" indent="1" shrinkToFit="false"/>
      <protection locked="true" hidden="false"/>
    </xf>
    <xf numFmtId="166" fontId="19" fillId="2" borderId="4" xfId="0" applyFont="true" applyBorder="true" applyAlignment="true" applyProtection="false">
      <alignment horizontal="right" vertical="bottom" textRotation="0" wrapText="false" indent="1" shrinkToFit="false"/>
      <protection locked="true" hidden="false"/>
    </xf>
    <xf numFmtId="167" fontId="19" fillId="2" borderId="4" xfId="0" applyFont="true" applyBorder="true" applyAlignment="true" applyProtection="false">
      <alignment horizontal="right" vertical="bottom" textRotation="0" wrapText="false" indent="1"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10" fillId="0" borderId="5" xfId="0" applyFont="true" applyBorder="true" applyAlignment="true" applyProtection="false">
      <alignment horizontal="right" vertical="bottom" textRotation="0" wrapText="false" indent="0" shrinkToFit="false"/>
      <protection locked="true" hidden="false"/>
    </xf>
    <xf numFmtId="164" fontId="20" fillId="0" borderId="0" xfId="0" applyFont="true" applyBorder="false" applyAlignment="true" applyProtection="false">
      <alignment horizontal="general" vertical="top" textRotation="0" wrapText="true" indent="0" shrinkToFit="false"/>
      <protection locked="true" hidden="false"/>
    </xf>
    <xf numFmtId="164" fontId="21" fillId="2" borderId="0" xfId="0" applyFont="true" applyBorder="true" applyAlignment="true" applyProtection="false">
      <alignment horizontal="general" vertical="top" textRotation="0" wrapText="true" indent="1" shrinkToFit="false"/>
      <protection locked="true" hidden="false"/>
    </xf>
    <xf numFmtId="164" fontId="7" fillId="6"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7" fontId="16" fillId="4" borderId="2" xfId="0" applyFont="true" applyBorder="true" applyAlignment="true" applyProtection="false">
      <alignment horizontal="right" vertical="bottom" textRotation="0" wrapText="false" indent="0" shrinkToFit="false"/>
      <protection locked="true" hidden="false"/>
    </xf>
    <xf numFmtId="164" fontId="22" fillId="0" borderId="0" xfId="0" applyFont="true" applyBorder="true" applyAlignment="false" applyProtection="false">
      <alignment horizontal="general" vertical="bottom" textRotation="0" wrapText="false" indent="0" shrinkToFit="false"/>
      <protection locked="true" hidden="false"/>
    </xf>
    <xf numFmtId="164" fontId="20" fillId="0" borderId="0" xfId="0" applyFont="true" applyBorder="true" applyAlignment="true" applyProtection="false">
      <alignment horizontal="general" vertical="top" textRotation="0" wrapText="true" indent="0" shrinkToFit="false"/>
      <protection locked="true" hidden="false"/>
    </xf>
    <xf numFmtId="164" fontId="23" fillId="0" borderId="0" xfId="0" applyFont="true" applyBorder="false" applyAlignment="true" applyProtection="false">
      <alignment horizontal="general" vertical="top" textRotation="0" wrapText="true" indent="0" shrinkToFit="false"/>
      <protection locked="true" hidden="false"/>
    </xf>
    <xf numFmtId="164" fontId="25" fillId="2" borderId="0" xfId="0" applyFont="true" applyBorder="false" applyAlignment="true" applyProtection="false">
      <alignment horizontal="left" vertical="center" textRotation="0" wrapText="true" indent="0" shrinkToFit="false"/>
      <protection locked="true" hidden="false"/>
    </xf>
    <xf numFmtId="164" fontId="25" fillId="2" borderId="0" xfId="0" applyFont="true" applyBorder="false" applyAlignment="true" applyProtection="false">
      <alignment horizontal="right" vertical="center" textRotation="0" wrapText="true" indent="0" shrinkToFit="false"/>
      <protection locked="true" hidden="false"/>
    </xf>
    <xf numFmtId="165" fontId="26" fillId="0" borderId="2" xfId="0" applyFont="true" applyBorder="true" applyAlignment="true" applyProtection="false">
      <alignment horizontal="right" vertical="bottom" textRotation="0" wrapText="false" indent="0" shrinkToFit="false"/>
      <protection locked="true" hidden="false"/>
    </xf>
    <xf numFmtId="166" fontId="26" fillId="0" borderId="2" xfId="0" applyFont="true" applyBorder="true" applyAlignment="true" applyProtection="false">
      <alignment horizontal="right" vertical="bottom" textRotation="0" wrapText="false" indent="0" shrinkToFit="false"/>
      <protection locked="true" hidden="false"/>
    </xf>
    <xf numFmtId="166" fontId="10" fillId="0" borderId="2" xfId="0" applyFont="true" applyBorder="true" applyAlignment="true" applyProtection="false">
      <alignment horizontal="right" vertical="bottom" textRotation="0" wrapText="false" indent="0" shrinkToFit="false"/>
      <protection locked="true" hidden="false"/>
    </xf>
    <xf numFmtId="168" fontId="26" fillId="0" borderId="2" xfId="0" applyFont="true" applyBorder="true" applyAlignment="true" applyProtection="false">
      <alignment horizontal="right" vertical="bottom" textRotation="0" wrapText="false" indent="0" shrinkToFit="false"/>
      <protection locked="true" hidden="false"/>
    </xf>
    <xf numFmtId="164" fontId="27" fillId="0" borderId="0" xfId="0" applyFont="true" applyBorder="true" applyAlignment="false" applyProtection="false">
      <alignment horizontal="general" vertical="bottom" textRotation="0" wrapText="false" indent="0" shrinkToFit="false"/>
      <protection locked="true" hidden="false"/>
    </xf>
    <xf numFmtId="164" fontId="20" fillId="0" borderId="0" xfId="0" applyFont="true" applyBorder="false" applyAlignment="true" applyProtection="false">
      <alignment horizontal="general" vertical="center" textRotation="0" wrapText="false" indent="1" shrinkToFit="false"/>
      <protection locked="true" hidden="false"/>
    </xf>
    <xf numFmtId="165" fontId="8" fillId="0" borderId="2" xfId="0" applyFont="true" applyBorder="true" applyAlignment="true" applyProtection="false">
      <alignment horizontal="right" vertical="bottom" textRotation="0" wrapText="false" indent="0" shrinkToFit="false"/>
      <protection locked="true" hidden="false"/>
    </xf>
    <xf numFmtId="166" fontId="27" fillId="0" borderId="2" xfId="0" applyFont="true" applyBorder="true" applyAlignment="true" applyProtection="false">
      <alignment horizontal="right" vertical="bottom" textRotation="0" wrapText="false" indent="0" shrinkToFit="false"/>
      <protection locked="true" hidden="false"/>
    </xf>
    <xf numFmtId="169" fontId="16" fillId="4" borderId="2" xfId="0" applyFont="true" applyBorder="true" applyAlignment="true" applyProtection="false">
      <alignment horizontal="right" vertical="bottom" textRotation="0" wrapText="false" indent="0" shrinkToFit="false"/>
      <protection locked="true" hidden="false"/>
    </xf>
    <xf numFmtId="164" fontId="25" fillId="2" borderId="0" xfId="0" applyFont="true" applyBorder="false" applyAlignment="false" applyProtection="false">
      <alignment horizontal="general" vertical="bottom" textRotation="0" wrapText="false" indent="0" shrinkToFit="false"/>
      <protection locked="true" hidden="false"/>
    </xf>
    <xf numFmtId="164" fontId="8" fillId="0" borderId="3" xfId="0" applyFont="true" applyBorder="true" applyAlignment="true" applyProtection="false">
      <alignment horizontal="general" vertical="top" textRotation="0" wrapText="true" indent="0" shrinkToFit="false"/>
      <protection locked="true" hidden="false"/>
    </xf>
    <xf numFmtId="164" fontId="7" fillId="0" borderId="3" xfId="0" applyFont="true" applyBorder="true" applyAlignment="true" applyProtection="false">
      <alignment horizontal="general" vertical="top" textRotation="0" wrapText="true" indent="0" shrinkToFit="false"/>
      <protection locked="true" hidden="false"/>
    </xf>
    <xf numFmtId="164" fontId="28" fillId="0" borderId="3" xfId="0" applyFont="true" applyBorder="true" applyAlignment="true" applyProtection="false">
      <alignment horizontal="general" vertical="top" textRotation="0" wrapText="true" indent="0" shrinkToFit="false"/>
      <protection locked="true" hidden="false"/>
    </xf>
    <xf numFmtId="164" fontId="29" fillId="0" borderId="0" xfId="0" applyFont="true" applyBorder="false" applyAlignment="true" applyProtection="false">
      <alignment horizontal="general" vertical="top" textRotation="0" wrapText="true" indent="0" shrinkToFit="false"/>
      <protection locked="true" hidden="false"/>
    </xf>
    <xf numFmtId="164" fontId="30" fillId="0" borderId="0" xfId="0" applyFont="true" applyBorder="false" applyAlignment="false" applyProtection="false">
      <alignment horizontal="general" vertical="bottom" textRotation="0" wrapText="false" indent="0" shrinkToFit="false"/>
      <protection locked="true" hidden="false"/>
    </xf>
    <xf numFmtId="164" fontId="25" fillId="2" borderId="0" xfId="0" applyFont="true" applyBorder="false" applyAlignment="true" applyProtection="false">
      <alignment horizontal="left" vertical="bottom" textRotation="0" wrapText="false" indent="0" shrinkToFit="false"/>
      <protection locked="true" hidden="false"/>
    </xf>
    <xf numFmtId="164" fontId="25" fillId="2" borderId="0" xfId="0" applyFont="true" applyBorder="false" applyAlignment="true" applyProtection="false">
      <alignment horizontal="right" vertical="bottom" textRotation="0" wrapText="false" indent="0" shrinkToFit="false"/>
      <protection locked="true" hidden="false"/>
    </xf>
    <xf numFmtId="166" fontId="31" fillId="0" borderId="2" xfId="0" applyFont="true" applyBorder="true" applyAlignment="false" applyProtection="false">
      <alignment horizontal="general" vertical="bottom" textRotation="0" wrapText="false" indent="0" shrinkToFit="false"/>
      <protection locked="true" hidden="false"/>
    </xf>
    <xf numFmtId="164" fontId="27" fillId="0" borderId="2" xfId="0" applyFont="true" applyBorder="true" applyAlignment="true" applyProtection="false">
      <alignment horizontal="right"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32" fillId="0" borderId="0" xfId="0" applyFont="true" applyBorder="false" applyAlignment="true" applyProtection="false">
      <alignment horizontal="righ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ont>
        <name val="Arial"/>
        <charset val="1"/>
        <family val="0"/>
        <b val="1"/>
        <color rgb="FFFCA5A5"/>
        <sz val="28"/>
      </font>
    </dxf>
    <dxf>
      <font>
        <name val="Arial"/>
        <charset val="1"/>
        <family val="0"/>
        <b val="1"/>
        <color rgb="FFFCA5A5"/>
        <sz val="11"/>
      </font>
    </dxf>
    <dxf>
      <font>
        <name val="Arial"/>
        <charset val="1"/>
        <family val="0"/>
        <b val="1"/>
        <color rgb="FFB91C1C"/>
        <sz val="9"/>
      </font>
    </dxf>
    <dxf>
      <font>
        <name val="Arial"/>
        <charset val="1"/>
        <family val="0"/>
        <color rgb="FF0F766E"/>
        <sz val="9"/>
      </font>
    </dxf>
    <dxf>
      <font>
        <name val="Arial"/>
        <charset val="1"/>
        <family val="0"/>
        <b val="1"/>
        <color rgb="FF0F766E"/>
        <sz val="10"/>
      </font>
      <fill>
        <patternFill>
          <bgColor rgb="FFCCFBF1"/>
        </patternFill>
      </fill>
    </dxf>
    <dxf>
      <font>
        <name val="Arial"/>
        <charset val="1"/>
        <family val="0"/>
        <b val="1"/>
        <color rgb="FFB91C1C"/>
        <sz val="10"/>
      </font>
      <fill>
        <patternFill>
          <bgColor rgb="FFFEE2E2"/>
        </patternFill>
      </fill>
    </dxf>
    <dxf>
      <font>
        <name val="Arial"/>
        <charset val="1"/>
        <family val="0"/>
        <b val="1"/>
        <color rgb="FFB91C1C"/>
        <sz val="11"/>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F766E"/>
      <rgbColor rgb="FFC0C0C0"/>
      <rgbColor rgb="FF808080"/>
      <rgbColor rgb="FF9999FF"/>
      <rgbColor rgb="FF993366"/>
      <rgbColor rgb="FFFEF9C3"/>
      <rgbColor rgb="FFCCFBF1"/>
      <rgbColor rgb="FF660066"/>
      <rgbColor rgb="FFFF8080"/>
      <rgbColor rgb="FF0066CC"/>
      <rgbColor rgb="FFCBD5E1"/>
      <rgbColor rgb="FF000080"/>
      <rgbColor rgb="FFFF00FF"/>
      <rgbColor rgb="FFFFFF00"/>
      <rgbColor rgb="FF00FFFF"/>
      <rgbColor rgb="FF800080"/>
      <rgbColor rgb="FF800000"/>
      <rgbColor rgb="FF008080"/>
      <rgbColor rgb="FF0000FF"/>
      <rgbColor rgb="FF00CCFF"/>
      <rgbColor rgb="FFE2E8F0"/>
      <rgbColor rgb="FFF8FAFC"/>
      <rgbColor rgb="FFFFFF99"/>
      <rgbColor rgb="FF99CCFF"/>
      <rgbColor rgb="FFFCA5A5"/>
      <rgbColor rgb="FFCC99FF"/>
      <rgbColor rgb="FFFEE2E2"/>
      <rgbColor rgb="FF2563EB"/>
      <rgbColor rgb="FF14B8A6"/>
      <rgbColor rgb="FF99CC00"/>
      <rgbColor rgb="FFFFCC00"/>
      <rgbColor rgb="FFFF9900"/>
      <rgbColor rgb="FFFF6600"/>
      <rgbColor rgb="FF64748B"/>
      <rgbColor rgb="FF94A3B8"/>
      <rgbColor rgb="FF003366"/>
      <rgbColor rgb="FF339966"/>
      <rgbColor rgb="FF0F172A"/>
      <rgbColor rgb="FF333300"/>
      <rgbColor rgb="FFB91C1C"/>
      <rgbColor rgb="FF993366"/>
      <rgbColor rgb="FF334155"/>
      <rgbColor rgb="FF1E293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
</Relationships>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F172A"/>
    <pageSetUpPr fitToPage="true"/>
  </sheetPr>
  <dimension ref="A1:D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72"/>
    <col collapsed="false" customWidth="true" hidden="false" outlineLevel="0" max="4" min="4" style="0" width="3"/>
  </cols>
  <sheetData>
    <row r="1" customFormat="false" ht="7.5" hidden="false" customHeight="true" outlineLevel="0" collapsed="false">
      <c r="A1" s="1"/>
      <c r="B1" s="1"/>
      <c r="C1" s="1"/>
      <c r="D1" s="1"/>
    </row>
    <row r="2" customFormat="false" ht="30" hidden="false" customHeight="true" outlineLevel="0" collapsed="false">
      <c r="A2" s="1"/>
      <c r="B2" s="2" t="s">
        <v>0</v>
      </c>
      <c r="C2" s="1"/>
      <c r="D2" s="1"/>
    </row>
    <row r="3" customFormat="false" ht="19.5" hidden="false" customHeight="true" outlineLevel="0" collapsed="false">
      <c r="A3" s="1"/>
      <c r="B3" s="3" t="s">
        <v>1</v>
      </c>
      <c r="C3" s="1"/>
      <c r="D3" s="1"/>
    </row>
    <row r="4" customFormat="false" ht="7.5" hidden="false" customHeight="true" outlineLevel="0" collapsed="false">
      <c r="A4" s="1"/>
      <c r="B4" s="1"/>
      <c r="C4" s="1"/>
      <c r="D4" s="1"/>
    </row>
    <row r="5" customFormat="false" ht="3" hidden="false" customHeight="true" outlineLevel="0" collapsed="false">
      <c r="A5" s="4"/>
      <c r="B5" s="4"/>
      <c r="C5" s="4"/>
      <c r="D5" s="4"/>
    </row>
    <row r="7" customFormat="false" ht="19.5" hidden="false" customHeight="true" outlineLevel="0" collapsed="false">
      <c r="B7" s="5" t="s">
        <v>2</v>
      </c>
      <c r="C7" s="6"/>
    </row>
    <row r="8" customFormat="false" ht="43.5" hidden="false" customHeight="true" outlineLevel="0" collapsed="false">
      <c r="B8" s="7" t="s">
        <v>3</v>
      </c>
      <c r="C8" s="7"/>
    </row>
    <row r="10" customFormat="false" ht="19.5" hidden="false" customHeight="true" outlineLevel="0" collapsed="false">
      <c r="B10" s="5" t="s">
        <v>4</v>
      </c>
      <c r="C10" s="6"/>
    </row>
    <row r="11" customFormat="false" ht="30" hidden="false" customHeight="true" outlineLevel="0" collapsed="false">
      <c r="B11" s="8" t="s">
        <v>5</v>
      </c>
      <c r="C11" s="9" t="s">
        <v>6</v>
      </c>
    </row>
    <row r="12" customFormat="false" ht="30" hidden="false" customHeight="true" outlineLevel="0" collapsed="false">
      <c r="B12" s="8" t="s">
        <v>7</v>
      </c>
      <c r="C12" s="9" t="s">
        <v>8</v>
      </c>
    </row>
    <row r="13" customFormat="false" ht="30" hidden="false" customHeight="true" outlineLevel="0" collapsed="false">
      <c r="B13" s="8" t="s">
        <v>9</v>
      </c>
      <c r="C13" s="9" t="s">
        <v>10</v>
      </c>
    </row>
    <row r="14" customFormat="false" ht="30" hidden="false" customHeight="true" outlineLevel="0" collapsed="false">
      <c r="B14" s="8" t="s">
        <v>11</v>
      </c>
      <c r="C14" s="9" t="s">
        <v>12</v>
      </c>
    </row>
    <row r="15" customFormat="false" ht="30" hidden="false" customHeight="true" outlineLevel="0" collapsed="false">
      <c r="B15" s="8" t="s">
        <v>13</v>
      </c>
      <c r="C15" s="9" t="s">
        <v>14</v>
      </c>
    </row>
    <row r="17" customFormat="false" ht="19.5" hidden="false" customHeight="true" outlineLevel="0" collapsed="false">
      <c r="B17" s="5" t="s">
        <v>15</v>
      </c>
      <c r="C17" s="6"/>
    </row>
    <row r="18" customFormat="false" ht="42" hidden="false" customHeight="true" outlineLevel="0" collapsed="false">
      <c r="B18" s="8" t="s">
        <v>16</v>
      </c>
      <c r="C18" s="9" t="s">
        <v>17</v>
      </c>
    </row>
    <row r="19" customFormat="false" ht="42" hidden="false" customHeight="true" outlineLevel="0" collapsed="false">
      <c r="B19" s="8" t="s">
        <v>18</v>
      </c>
      <c r="C19" s="9" t="s">
        <v>19</v>
      </c>
    </row>
    <row r="20" customFormat="false" ht="42" hidden="false" customHeight="true" outlineLevel="0" collapsed="false">
      <c r="B20" s="8" t="s">
        <v>20</v>
      </c>
      <c r="C20" s="9" t="s">
        <v>21</v>
      </c>
    </row>
    <row r="22" customFormat="false" ht="19.5" hidden="false" customHeight="true" outlineLevel="0" collapsed="false">
      <c r="B22" s="5" t="s">
        <v>22</v>
      </c>
      <c r="C22" s="6"/>
    </row>
    <row r="23" customFormat="false" ht="19.5" hidden="false" customHeight="true" outlineLevel="0" collapsed="false">
      <c r="B23" s="10" t="s">
        <v>23</v>
      </c>
      <c r="C23" s="9" t="s">
        <v>24</v>
      </c>
    </row>
    <row r="24" customFormat="false" ht="19.5" hidden="false" customHeight="true" outlineLevel="0" collapsed="false">
      <c r="B24" s="11" t="s">
        <v>25</v>
      </c>
      <c r="C24" s="9" t="s">
        <v>26</v>
      </c>
    </row>
    <row r="25" customFormat="false" ht="19.5" hidden="false" customHeight="true" outlineLevel="0" collapsed="false">
      <c r="B25" s="12" t="s">
        <v>27</v>
      </c>
      <c r="C25" s="9" t="s">
        <v>28</v>
      </c>
    </row>
    <row r="27" customFormat="false" ht="19.5" hidden="false" customHeight="true" outlineLevel="0" collapsed="false">
      <c r="B27" s="5" t="s">
        <v>29</v>
      </c>
      <c r="C27" s="6"/>
    </row>
    <row r="28" customFormat="false" ht="42" hidden="false" customHeight="true" outlineLevel="0" collapsed="false">
      <c r="B28" s="8" t="s">
        <v>30</v>
      </c>
      <c r="C28" s="9" t="s">
        <v>31</v>
      </c>
    </row>
    <row r="29" customFormat="false" ht="42" hidden="false" customHeight="true" outlineLevel="0" collapsed="false">
      <c r="B29" s="8" t="s">
        <v>32</v>
      </c>
      <c r="C29" s="9" t="s">
        <v>33</v>
      </c>
    </row>
    <row r="30" customFormat="false" ht="42" hidden="false" customHeight="true" outlineLevel="0" collapsed="false">
      <c r="B30" s="8" t="s">
        <v>34</v>
      </c>
      <c r="C30" s="9" t="s">
        <v>35</v>
      </c>
    </row>
    <row r="32" customFormat="false" ht="19.5" hidden="false" customHeight="true" outlineLevel="0" collapsed="false">
      <c r="B32" s="5" t="s">
        <v>36</v>
      </c>
      <c r="C32" s="6"/>
    </row>
    <row r="33" customFormat="false" ht="27.75" hidden="false" customHeight="true" outlineLevel="0" collapsed="false">
      <c r="B33" s="7" t="s">
        <v>37</v>
      </c>
      <c r="C33" s="7"/>
    </row>
    <row r="34" customFormat="false" ht="27.75" hidden="false" customHeight="true" outlineLevel="0" collapsed="false">
      <c r="B34" s="7" t="s">
        <v>38</v>
      </c>
      <c r="C34" s="7"/>
    </row>
    <row r="35" customFormat="false" ht="27.75" hidden="false" customHeight="true" outlineLevel="0" collapsed="false">
      <c r="B35" s="7" t="s">
        <v>39</v>
      </c>
      <c r="C35" s="7"/>
    </row>
    <row r="36" customFormat="false" ht="27.75" hidden="false" customHeight="true" outlineLevel="0" collapsed="false">
      <c r="B36" s="7" t="s">
        <v>40</v>
      </c>
      <c r="C36" s="7"/>
    </row>
    <row r="37" customFormat="false" ht="27.75" hidden="false" customHeight="true" outlineLevel="0" collapsed="false">
      <c r="B37" s="7" t="s">
        <v>41</v>
      </c>
      <c r="C37" s="7"/>
    </row>
    <row r="39" customFormat="false" ht="19.5" hidden="false" customHeight="true" outlineLevel="0" collapsed="false">
      <c r="B39" s="5" t="s">
        <v>42</v>
      </c>
      <c r="C39" s="6"/>
    </row>
    <row r="40" customFormat="false" ht="18" hidden="false" customHeight="true" outlineLevel="0" collapsed="false">
      <c r="B40" s="13" t="s">
        <v>43</v>
      </c>
      <c r="C40" s="9" t="s">
        <v>44</v>
      </c>
    </row>
    <row r="41" customFormat="false" ht="18" hidden="false" customHeight="true" outlineLevel="0" collapsed="false">
      <c r="B41" s="13" t="s">
        <v>45</v>
      </c>
      <c r="C41" s="9" t="s">
        <v>46</v>
      </c>
    </row>
    <row r="42" customFormat="false" ht="18" hidden="false" customHeight="true" outlineLevel="0" collapsed="false">
      <c r="B42" s="13" t="s">
        <v>47</v>
      </c>
      <c r="C42" s="9" t="s">
        <v>48</v>
      </c>
    </row>
    <row r="43" customFormat="false" ht="18" hidden="false" customHeight="true" outlineLevel="0" collapsed="false">
      <c r="B43" s="13" t="s">
        <v>49</v>
      </c>
      <c r="C43" s="9" t="s">
        <v>50</v>
      </c>
    </row>
    <row r="44" customFormat="false" ht="18" hidden="false" customHeight="true" outlineLevel="0" collapsed="false">
      <c r="B44" s="13" t="s">
        <v>51</v>
      </c>
      <c r="C44" s="9" t="s">
        <v>52</v>
      </c>
    </row>
    <row r="46" customFormat="false" ht="27.75" hidden="false" customHeight="true" outlineLevel="0" collapsed="false">
      <c r="B46" s="14" t="s">
        <v>53</v>
      </c>
      <c r="C46" s="14"/>
    </row>
  </sheetData>
  <mergeCells count="7">
    <mergeCell ref="B8:C8"/>
    <mergeCell ref="B33:C33"/>
    <mergeCell ref="B34:C34"/>
    <mergeCell ref="B35:C35"/>
    <mergeCell ref="B36:C36"/>
    <mergeCell ref="B37:C37"/>
    <mergeCell ref="B46:C46"/>
  </mergeCells>
  <hyperlinks>
    <hyperlink ref="B40" location="'ROI Calculator'!A1" display="ROI Calculator"/>
    <hyperlink ref="B41" location="'Compare Options'!A1" display="Compare Options"/>
    <hyperlink ref="B42" location="'Worked Examples'!A1" display="Worked Examples"/>
    <hyperlink ref="B43" location="'Formula Guide'!A1" display="Formula Guide"/>
    <hyperlink ref="B44" location="'Checks'!A1" display="Checks"/>
  </hyperlink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563EB"/>
    <pageSetUpPr fitToPage="true"/>
  </sheetPr>
  <dimension ref="A1:G3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4"/>
    <col collapsed="false" customWidth="true" hidden="false" outlineLevel="0" max="3" min="3" style="0" width="18"/>
    <col collapsed="false" customWidth="true" hidden="false" outlineLevel="0" max="4" min="4" style="0" width="4"/>
    <col collapsed="false" customWidth="true" hidden="false" outlineLevel="0" max="5" min="5" style="0" width="30"/>
    <col collapsed="false" customWidth="true" hidden="false" outlineLevel="0" max="6" min="6" style="0" width="18"/>
    <col collapsed="false" customWidth="true" hidden="false" outlineLevel="0" max="7" min="7" style="0" width="3"/>
  </cols>
  <sheetData>
    <row r="1" customFormat="false" ht="7.5" hidden="false" customHeight="true" outlineLevel="0" collapsed="false">
      <c r="A1" s="1"/>
      <c r="B1" s="1"/>
      <c r="C1" s="1"/>
      <c r="D1" s="1"/>
      <c r="E1" s="1"/>
      <c r="F1" s="1"/>
      <c r="G1" s="1"/>
    </row>
    <row r="2" customFormat="false" ht="30" hidden="false" customHeight="true" outlineLevel="0" collapsed="false">
      <c r="A2" s="1"/>
      <c r="B2" s="2" t="s">
        <v>43</v>
      </c>
      <c r="C2" s="1"/>
      <c r="D2" s="1"/>
      <c r="E2" s="1"/>
      <c r="F2" s="1"/>
      <c r="G2" s="1"/>
    </row>
    <row r="3" customFormat="false" ht="19.5" hidden="false" customHeight="true" outlineLevel="0" collapsed="false">
      <c r="A3" s="1"/>
      <c r="B3" s="3" t="s">
        <v>54</v>
      </c>
      <c r="C3" s="1"/>
      <c r="D3" s="1"/>
      <c r="E3" s="1"/>
      <c r="F3" s="1"/>
      <c r="G3" s="1"/>
    </row>
    <row r="4" customFormat="false" ht="7.5" hidden="false" customHeight="true" outlineLevel="0" collapsed="false">
      <c r="A4" s="1"/>
      <c r="B4" s="1"/>
      <c r="C4" s="1"/>
      <c r="D4" s="1"/>
      <c r="E4" s="1"/>
      <c r="F4" s="1"/>
      <c r="G4" s="1"/>
    </row>
    <row r="5" customFormat="false" ht="3" hidden="false" customHeight="true" outlineLevel="0" collapsed="false">
      <c r="A5" s="4"/>
      <c r="B5" s="4"/>
      <c r="C5" s="4"/>
      <c r="D5" s="4"/>
      <c r="E5" s="4"/>
      <c r="F5" s="4"/>
      <c r="G5" s="4"/>
    </row>
    <row r="7" customFormat="false" ht="19.5" hidden="false" customHeight="true" outlineLevel="0" collapsed="false">
      <c r="B7" s="5" t="s">
        <v>55</v>
      </c>
      <c r="C7" s="6"/>
      <c r="E7" s="15"/>
      <c r="F7" s="16"/>
    </row>
    <row r="8" customFormat="false" ht="15" hidden="false" customHeight="false" outlineLevel="0" collapsed="false">
      <c r="B8" s="17" t="s">
        <v>56</v>
      </c>
      <c r="C8" s="18" t="s">
        <v>57</v>
      </c>
      <c r="E8" s="19" t="s">
        <v>58</v>
      </c>
      <c r="F8" s="16"/>
    </row>
    <row r="9" customFormat="false" ht="15" hidden="false" customHeight="false" outlineLevel="0" collapsed="false">
      <c r="B9" s="20" t="s">
        <v>59</v>
      </c>
      <c r="C9" s="21" t="n">
        <v>10000</v>
      </c>
      <c r="E9" s="15"/>
      <c r="F9" s="16"/>
    </row>
    <row r="10" customFormat="false" ht="15" hidden="false" customHeight="false" outlineLevel="0" collapsed="false">
      <c r="B10" s="20"/>
      <c r="C10" s="21"/>
      <c r="E10" s="22" t="s">
        <v>60</v>
      </c>
      <c r="F10" s="16"/>
    </row>
    <row r="11" customFormat="false" ht="15" hidden="false" customHeight="false" outlineLevel="0" collapsed="false">
      <c r="B11" s="20"/>
      <c r="C11" s="21"/>
      <c r="E11" s="23" t="n">
        <f aca="false">IF(Total_Investment&gt;0,(Total_Return-Total_Investment)/Total_Investment,"—")</f>
        <v>0.35</v>
      </c>
      <c r="F11" s="23"/>
    </row>
    <row r="12" customFormat="false" ht="15" hidden="false" customHeight="false" outlineLevel="0" collapsed="false">
      <c r="B12" s="20"/>
      <c r="C12" s="21"/>
      <c r="E12" s="23"/>
      <c r="F12" s="23"/>
    </row>
    <row r="13" customFormat="false" ht="15" hidden="false" customHeight="false" outlineLevel="0" collapsed="false">
      <c r="B13" s="20"/>
      <c r="C13" s="21"/>
      <c r="E13" s="15"/>
      <c r="F13" s="16"/>
    </row>
    <row r="14" customFormat="false" ht="15" hidden="false" customHeight="false" outlineLevel="0" collapsed="false">
      <c r="B14" s="20"/>
      <c r="C14" s="21"/>
      <c r="E14" s="24" t="s">
        <v>61</v>
      </c>
      <c r="F14" s="25" t="n">
        <f aca="false">IF(Total_Investment&gt;0,Total_Return-Total_Investment,"—")</f>
        <v>3500</v>
      </c>
    </row>
    <row r="15" customFormat="false" ht="15" hidden="false" customHeight="false" outlineLevel="0" collapsed="false">
      <c r="B15" s="20"/>
      <c r="C15" s="21"/>
      <c r="E15" s="24" t="s">
        <v>62</v>
      </c>
      <c r="F15" s="26" t="n">
        <f aca="false">IF(AND(Total_Investment&gt;0,Total_Return&gt;0,N(Holding_Years)&gt;0),(Total_Return/Total_Investment)^(1/Holding_Years)-1,"—")</f>
        <v>0.161895003862225</v>
      </c>
    </row>
    <row r="16" customFormat="false" ht="15" hidden="false" customHeight="false" outlineLevel="0" collapsed="false">
      <c r="B16" s="20"/>
      <c r="C16" s="21"/>
      <c r="E16" s="24" t="s">
        <v>63</v>
      </c>
      <c r="F16" s="27" t="n">
        <f aca="false">IF(Total_Investment&gt;0,Total_Return/Total_Investment,"—")</f>
        <v>1.35</v>
      </c>
    </row>
    <row r="17" customFormat="false" ht="15" hidden="false" customHeight="false" outlineLevel="0" collapsed="false">
      <c r="B17" s="28" t="s">
        <v>64</v>
      </c>
      <c r="C17" s="29" t="n">
        <f aca="false">SUM(C9:C16)</f>
        <v>10000</v>
      </c>
      <c r="E17" s="15"/>
      <c r="F17" s="16"/>
    </row>
    <row r="18" customFormat="false" ht="25.5" hidden="false" customHeight="true" outlineLevel="0" collapsed="false">
      <c r="B18" s="30" t="s">
        <v>65</v>
      </c>
      <c r="E18" s="19" t="s">
        <v>66</v>
      </c>
      <c r="F18" s="16"/>
    </row>
    <row r="19" customFormat="false" ht="15" hidden="false" customHeight="false" outlineLevel="0" collapsed="false">
      <c r="E19" s="31" t="str">
        <f aca="false">IF(NOT(Total_Investment&gt;0),"Shown once a total investment above zero is entered.",IF(N(Holding_Years)&lt;=0,"Enter a holding period above zero to see the annualised ROI.",IF(Total_Return&lt;=0,"Not available when the total return is zero or negative.","Constant yearly rate over "&amp;TEXT(Holding_Years,"0.##")&amp;" year(s). Use it to compare investments of different lengths.")))</f>
        <v>Constant yearly rate over 2 year(s). Use it to compare investments of different lengths.</v>
      </c>
      <c r="F19" s="31"/>
    </row>
    <row r="20" customFormat="false" ht="19.5" hidden="false" customHeight="true" outlineLevel="0" collapsed="false">
      <c r="B20" s="5" t="s">
        <v>67</v>
      </c>
      <c r="C20" s="6"/>
      <c r="E20" s="31"/>
      <c r="F20" s="31"/>
    </row>
    <row r="21" customFormat="false" ht="15" hidden="false" customHeight="false" outlineLevel="0" collapsed="false">
      <c r="B21" s="17" t="s">
        <v>68</v>
      </c>
      <c r="C21" s="18" t="s">
        <v>57</v>
      </c>
      <c r="E21" s="31"/>
      <c r="F21" s="31"/>
    </row>
    <row r="22" customFormat="false" ht="15" hidden="false" customHeight="false" outlineLevel="0" collapsed="false">
      <c r="B22" s="20" t="s">
        <v>69</v>
      </c>
      <c r="C22" s="21" t="n">
        <v>13500</v>
      </c>
      <c r="E22" s="15"/>
      <c r="F22" s="16"/>
    </row>
    <row r="23" customFormat="false" ht="15" hidden="false" customHeight="false" outlineLevel="0" collapsed="false">
      <c r="B23" s="20"/>
      <c r="C23" s="21"/>
      <c r="E23" s="15"/>
      <c r="F23" s="16"/>
    </row>
    <row r="24" customFormat="false" ht="15" hidden="false" customHeight="false" outlineLevel="0" collapsed="false">
      <c r="B24" s="20"/>
      <c r="C24" s="21"/>
      <c r="E24" s="15"/>
      <c r="F24" s="16"/>
    </row>
    <row r="25" customFormat="false" ht="15" hidden="false" customHeight="false" outlineLevel="0" collapsed="false">
      <c r="B25" s="20"/>
      <c r="C25" s="21"/>
    </row>
    <row r="26" customFormat="false" ht="19.5" hidden="false" customHeight="true" outlineLevel="0" collapsed="false">
      <c r="B26" s="20"/>
      <c r="C26" s="21"/>
      <c r="E26" s="5" t="s">
        <v>70</v>
      </c>
      <c r="F26" s="6"/>
    </row>
    <row r="27" customFormat="false" ht="15" hidden="false" customHeight="false" outlineLevel="0" collapsed="false">
      <c r="B27" s="20"/>
      <c r="C27" s="21"/>
      <c r="E27" s="32" t="str">
        <f aca="false">IF(NOT(Total_Investment&gt;0),"Enter a total investment above zero to see a result.",IF(Total_Return-Total_Investment&gt;=0,"A positive ROI means the money came back with "&amp;TEXT(Total_Return-Total_Investment,"#,##0.00")&amp;" on top. Compare it against what the same money would have earned elsewhere before calling it a win.","A negative ROI means the investment returned less than it cost. The shortfall is "&amp;TEXT(Total_Investment-Total_Return,"#,##0.00")&amp;". Check that every cost belongs in the investment figure before drawing conclusions."))</f>
        <v>A positive ROI means the money came back with 3,500.00 on top. Compare it against what the same money would have earned elsewhere before calling it a win.</v>
      </c>
      <c r="F27" s="32"/>
    </row>
    <row r="28" customFormat="false" ht="15" hidden="false" customHeight="false" outlineLevel="0" collapsed="false">
      <c r="B28" s="20"/>
      <c r="C28" s="21"/>
      <c r="E28" s="32"/>
      <c r="F28" s="32"/>
    </row>
    <row r="29" customFormat="false" ht="15" hidden="false" customHeight="false" outlineLevel="0" collapsed="false">
      <c r="B29" s="20"/>
      <c r="C29" s="21"/>
      <c r="E29" s="32"/>
      <c r="F29" s="32"/>
    </row>
    <row r="30" customFormat="false" ht="15" hidden="false" customHeight="false" outlineLevel="0" collapsed="false">
      <c r="B30" s="28" t="s">
        <v>71</v>
      </c>
      <c r="C30" s="29" t="n">
        <f aca="false">SUM(C22:C29)</f>
        <v>13500</v>
      </c>
      <c r="E30" s="32"/>
      <c r="F30" s="32"/>
    </row>
    <row r="31" customFormat="false" ht="25.5" hidden="false" customHeight="true" outlineLevel="0" collapsed="false">
      <c r="B31" s="30" t="s">
        <v>72</v>
      </c>
      <c r="E31" s="32"/>
      <c r="F31" s="32"/>
    </row>
    <row r="33" customFormat="false" ht="19.5" hidden="false" customHeight="true" outlineLevel="0" collapsed="false">
      <c r="B33" s="5" t="s">
        <v>73</v>
      </c>
      <c r="C33" s="6"/>
      <c r="E33" s="5" t="s">
        <v>74</v>
      </c>
      <c r="F33" s="6"/>
    </row>
    <row r="34" customFormat="false" ht="15" hidden="false" customHeight="false" outlineLevel="0" collapsed="false">
      <c r="B34" s="33" t="s">
        <v>75</v>
      </c>
      <c r="C34" s="34" t="n">
        <v>2</v>
      </c>
      <c r="E34" s="35" t="str">
        <f aca="false">IF(Total_Investment&gt;0,"OK — total investment is above zero","Check — total investment must be above zero")</f>
        <v>OK — total investment is above zero</v>
      </c>
      <c r="F34" s="35"/>
    </row>
    <row r="35" customFormat="false" ht="25.5" hidden="false" customHeight="true" outlineLevel="0" collapsed="false">
      <c r="B35" s="30" t="s">
        <v>76</v>
      </c>
      <c r="E35" s="35" t="str">
        <f aca="false">IF(COUNT(C22:C29)=0,"Note — no return entered, so the return is treated as 0","OK — return entered")</f>
        <v>OK — return entered</v>
      </c>
      <c r="F35" s="35"/>
    </row>
    <row r="36" customFormat="false" ht="15" hidden="false" customHeight="false" outlineLevel="0" collapsed="false">
      <c r="E36" s="35" t="str">
        <f aca="false">IF(ISBLANK(Holding_Years),"Note — no holding period, annualised ROI not shown",IF(ISNUMBER(Holding_Years),IF(Holding_Years&gt;=0,"OK — holding period is valid","Check — holding period cannot be negative"),"Check — holding period must be a number"))</f>
        <v>OK — holding period is valid</v>
      </c>
      <c r="F36" s="35"/>
    </row>
    <row r="38" customFormat="false" ht="27.75" hidden="false" customHeight="true" outlineLevel="0" collapsed="false">
      <c r="B38" s="36" t="s">
        <v>77</v>
      </c>
      <c r="C38" s="36"/>
      <c r="D38" s="36"/>
      <c r="E38" s="36"/>
      <c r="F38" s="36"/>
    </row>
    <row r="39" customFormat="false" ht="19.4" hidden="false" customHeight="false" outlineLevel="0" collapsed="false">
      <c r="B39" s="37" t="s">
        <v>78</v>
      </c>
    </row>
  </sheetData>
  <mergeCells count="7">
    <mergeCell ref="E11:F12"/>
    <mergeCell ref="E19:F21"/>
    <mergeCell ref="E27:F31"/>
    <mergeCell ref="E34:F34"/>
    <mergeCell ref="E35:F35"/>
    <mergeCell ref="E36:F36"/>
    <mergeCell ref="B38:F38"/>
  </mergeCells>
  <conditionalFormatting sqref="E11">
    <cfRule type="expression" priority="2" aboveAverage="0" equalAverage="0" bottom="0" percent="0" rank="0" text="" dxfId="0">
      <formula>AND(ISNUMBER($E$11),$E$11&lt;0)</formula>
    </cfRule>
  </conditionalFormatting>
  <conditionalFormatting sqref="F14">
    <cfRule type="expression" priority="3" aboveAverage="0" equalAverage="0" bottom="0" percent="0" rank="0" text="" dxfId="1">
      <formula>AND(ISNUMBER($F$14),$F$14&lt;0)</formula>
    </cfRule>
  </conditionalFormatting>
  <conditionalFormatting sqref="E34">
    <cfRule type="expression" priority="4" aboveAverage="0" equalAverage="0" bottom="0" percent="0" rank="0" text="" dxfId="2">
      <formula>LEFT(E34,5)="Check"</formula>
    </cfRule>
    <cfRule type="expression" priority="5" aboveAverage="0" equalAverage="0" bottom="0" percent="0" rank="0" text="" dxfId="3">
      <formula>LEFT(E34,2)="OK"</formula>
    </cfRule>
  </conditionalFormatting>
  <conditionalFormatting sqref="E35">
    <cfRule type="expression" priority="6" aboveAverage="0" equalAverage="0" bottom="0" percent="0" rank="0" text="" dxfId="2">
      <formula>LEFT(E35,5)="Check"</formula>
    </cfRule>
    <cfRule type="expression" priority="7" aboveAverage="0" equalAverage="0" bottom="0" percent="0" rank="0" text="" dxfId="3">
      <formula>LEFT(E35,2)="OK"</formula>
    </cfRule>
  </conditionalFormatting>
  <conditionalFormatting sqref="E36">
    <cfRule type="expression" priority="8" aboveAverage="0" equalAverage="0" bottom="0" percent="0" rank="0" text="" dxfId="2">
      <formula>LEFT(E36,5)="Check"</formula>
    </cfRule>
    <cfRule type="expression" priority="9" aboveAverage="0" equalAverage="0" bottom="0" percent="0" rank="0" text="" dxfId="3">
      <formula>LEFT(E36,2)="OK"</formula>
    </cfRule>
  </conditionalFormatting>
  <dataValidations count="1">
    <dataValidation allowBlank="true" error="Enter a number of years of 0 or more (decimals allowed), or leave the cell empty." errorStyle="stop" errorTitle="Holding period" operator="greaterThanOrEqual" showDropDown="false" showErrorMessage="true" showInputMessage="false" sqref="C34" type="decimal">
      <formula1>0</formula1>
      <formula2>0</formula2>
    </dataValidation>
  </dataValidation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4B8A6"/>
    <pageSetUpPr fitToPage="true"/>
  </sheetPr>
  <dimension ref="A1:J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8"/>
    <col collapsed="false" customWidth="true" hidden="false" outlineLevel="0" max="4" min="3" style="0" width="16"/>
    <col collapsed="false" customWidth="true" hidden="false" outlineLevel="0" max="5" min="5" style="0" width="12"/>
    <col collapsed="false" customWidth="true" hidden="false" outlineLevel="0" max="6" min="6" style="0" width="16"/>
    <col collapsed="false" customWidth="true" hidden="false" outlineLevel="0" max="7" min="7" style="0" width="12"/>
    <col collapsed="false" customWidth="true" hidden="false" outlineLevel="0" max="8" min="8" style="0" width="14"/>
    <col collapsed="false" customWidth="true" hidden="false" outlineLevel="0" max="9" min="9" style="0" width="10"/>
    <col collapsed="false" customWidth="true" hidden="false" outlineLevel="0" max="10" min="10" style="0" width="3"/>
  </cols>
  <sheetData>
    <row r="1" customFormat="false" ht="7.5" hidden="false" customHeight="true" outlineLevel="0" collapsed="false">
      <c r="A1" s="1"/>
      <c r="B1" s="1"/>
      <c r="C1" s="1"/>
      <c r="D1" s="1"/>
      <c r="E1" s="1"/>
      <c r="F1" s="1"/>
      <c r="G1" s="1"/>
      <c r="H1" s="1"/>
      <c r="I1" s="1"/>
      <c r="J1" s="1"/>
    </row>
    <row r="2" customFormat="false" ht="30" hidden="false" customHeight="true" outlineLevel="0" collapsed="false">
      <c r="A2" s="1"/>
      <c r="B2" s="2" t="s">
        <v>45</v>
      </c>
      <c r="C2" s="1"/>
      <c r="D2" s="1"/>
      <c r="E2" s="1"/>
      <c r="F2" s="1"/>
      <c r="G2" s="1"/>
      <c r="H2" s="1"/>
      <c r="I2" s="1"/>
      <c r="J2" s="1"/>
    </row>
    <row r="3" customFormat="false" ht="19.5" hidden="false" customHeight="true" outlineLevel="0" collapsed="false">
      <c r="A3" s="1"/>
      <c r="B3" s="3" t="s">
        <v>79</v>
      </c>
      <c r="C3" s="1"/>
      <c r="D3" s="1"/>
      <c r="E3" s="1"/>
      <c r="F3" s="1"/>
      <c r="G3" s="1"/>
      <c r="H3" s="1"/>
      <c r="I3" s="1"/>
      <c r="J3" s="1"/>
    </row>
    <row r="4" customFormat="false" ht="7.5" hidden="false" customHeight="true" outlineLevel="0" collapsed="false">
      <c r="A4" s="1"/>
      <c r="B4" s="1"/>
      <c r="C4" s="1"/>
      <c r="D4" s="1"/>
      <c r="E4" s="1"/>
      <c r="F4" s="1"/>
      <c r="G4" s="1"/>
      <c r="H4" s="1"/>
      <c r="I4" s="1"/>
      <c r="J4" s="1"/>
    </row>
    <row r="5" customFormat="false" ht="3" hidden="false" customHeight="true" outlineLevel="0" collapsed="false">
      <c r="A5" s="4"/>
      <c r="B5" s="4"/>
      <c r="C5" s="4"/>
      <c r="D5" s="4"/>
      <c r="E5" s="4"/>
      <c r="F5" s="4"/>
      <c r="G5" s="4"/>
      <c r="H5" s="4"/>
      <c r="I5" s="4"/>
      <c r="J5" s="4"/>
    </row>
    <row r="7" customFormat="false" ht="30" hidden="false" customHeight="true" outlineLevel="0" collapsed="false">
      <c r="B7" s="38" t="s">
        <v>80</v>
      </c>
      <c r="C7" s="39" t="s">
        <v>81</v>
      </c>
      <c r="D7" s="39" t="s">
        <v>82</v>
      </c>
      <c r="E7" s="39" t="s">
        <v>83</v>
      </c>
      <c r="F7" s="39" t="s">
        <v>84</v>
      </c>
      <c r="G7" s="39" t="s">
        <v>85</v>
      </c>
      <c r="H7" s="39" t="s">
        <v>34</v>
      </c>
      <c r="I7" s="39" t="s">
        <v>86</v>
      </c>
    </row>
    <row r="8" customFormat="false" ht="15" hidden="false" customHeight="false" outlineLevel="0" collapsed="false">
      <c r="B8" s="20" t="s">
        <v>87</v>
      </c>
      <c r="C8" s="21" t="n">
        <v>20000</v>
      </c>
      <c r="D8" s="21" t="n">
        <v>26000</v>
      </c>
      <c r="E8" s="34" t="n">
        <v>3</v>
      </c>
      <c r="F8" s="40" t="n">
        <f aca="false">IF(N(C8)&gt;0,N(D8)-C8,"—")</f>
        <v>6000</v>
      </c>
      <c r="G8" s="41" t="n">
        <f aca="false">IF(N(C8)&gt;0,(N(D8)-C8)/C8,"—")</f>
        <v>0.3</v>
      </c>
      <c r="H8" s="42" t="n">
        <f aca="false">IF(AND(N(C8)&gt;0,N(D8)&gt;0,N(E8)&gt;0),(D8/C8)^(1/E8)-1,"—")</f>
        <v>0.0913928830611059</v>
      </c>
      <c r="I8" s="43" t="n">
        <f aca="false">IF(ISNUMBER(H8),RANK(H8,$H$8:$H$12,0),"—")</f>
        <v>2</v>
      </c>
    </row>
    <row r="9" customFormat="false" ht="15" hidden="false" customHeight="false" outlineLevel="0" collapsed="false">
      <c r="B9" s="20" t="s">
        <v>88</v>
      </c>
      <c r="C9" s="21" t="n">
        <v>5000</v>
      </c>
      <c r="D9" s="21" t="n">
        <v>6200</v>
      </c>
      <c r="E9" s="34" t="n">
        <v>1</v>
      </c>
      <c r="F9" s="40" t="n">
        <f aca="false">IF(N(C9)&gt;0,N(D9)-C9,"—")</f>
        <v>1200</v>
      </c>
      <c r="G9" s="41" t="n">
        <f aca="false">IF(N(C9)&gt;0,(N(D9)-C9)/C9,"—")</f>
        <v>0.24</v>
      </c>
      <c r="H9" s="42" t="n">
        <f aca="false">IF(AND(N(C9)&gt;0,N(D9)&gt;0,N(E9)&gt;0),(D9/C9)^(1/E9)-1,"—")</f>
        <v>0.24</v>
      </c>
      <c r="I9" s="43" t="n">
        <f aca="false">IF(ISNUMBER(H9),RANK(H9,$H$8:$H$12,0),"—")</f>
        <v>1</v>
      </c>
    </row>
    <row r="10" customFormat="false" ht="15" hidden="false" customHeight="false" outlineLevel="0" collapsed="false">
      <c r="B10" s="20"/>
      <c r="C10" s="21"/>
      <c r="D10" s="21"/>
      <c r="E10" s="34"/>
      <c r="F10" s="40" t="str">
        <f aca="false">IF(N(C10)&gt;0,N(D10)-C10,"—")</f>
        <v>—</v>
      </c>
      <c r="G10" s="41" t="str">
        <f aca="false">IF(N(C10)&gt;0,(N(D10)-C10)/C10,"—")</f>
        <v>—</v>
      </c>
      <c r="H10" s="42" t="str">
        <f aca="false">IF(AND(N(C10)&gt;0,N(D10)&gt;0,N(E10)&gt;0),(D10/C10)^(1/E10)-1,"—")</f>
        <v>—</v>
      </c>
      <c r="I10" s="43" t="str">
        <f aca="false">IF(ISNUMBER(H10),RANK(H10,$H$8:$H$12,0),"—")</f>
        <v>—</v>
      </c>
    </row>
    <row r="11" customFormat="false" ht="15" hidden="false" customHeight="false" outlineLevel="0" collapsed="false">
      <c r="B11" s="20"/>
      <c r="C11" s="21"/>
      <c r="D11" s="21"/>
      <c r="E11" s="34"/>
      <c r="F11" s="40" t="str">
        <f aca="false">IF(N(C11)&gt;0,N(D11)-C11,"—")</f>
        <v>—</v>
      </c>
      <c r="G11" s="41" t="str">
        <f aca="false">IF(N(C11)&gt;0,(N(D11)-C11)/C11,"—")</f>
        <v>—</v>
      </c>
      <c r="H11" s="42" t="str">
        <f aca="false">IF(AND(N(C11)&gt;0,N(D11)&gt;0,N(E11)&gt;0),(D11/C11)^(1/E11)-1,"—")</f>
        <v>—</v>
      </c>
      <c r="I11" s="43" t="str">
        <f aca="false">IF(ISNUMBER(H11),RANK(H11,$H$8:$H$12,0),"—")</f>
        <v>—</v>
      </c>
    </row>
    <row r="12" customFormat="false" ht="15" hidden="false" customHeight="false" outlineLevel="0" collapsed="false">
      <c r="B12" s="20"/>
      <c r="C12" s="21"/>
      <c r="D12" s="21"/>
      <c r="E12" s="34"/>
      <c r="F12" s="40" t="str">
        <f aca="false">IF(N(C12)&gt;0,N(D12)-C12,"—")</f>
        <v>—</v>
      </c>
      <c r="G12" s="41" t="str">
        <f aca="false">IF(N(C12)&gt;0,(N(D12)-C12)/C12,"—")</f>
        <v>—</v>
      </c>
      <c r="H12" s="42" t="str">
        <f aca="false">IF(AND(N(C12)&gt;0,N(D12)&gt;0,N(E12)&gt;0),(D12/C12)^(1/E12)-1,"—")</f>
        <v>—</v>
      </c>
      <c r="I12" s="43" t="str">
        <f aca="false">IF(ISNUMBER(H12),RANK(H12,$H$8:$H$12,0),"—")</f>
        <v>—</v>
      </c>
    </row>
    <row r="14" customFormat="false" ht="15" hidden="false" customHeight="false" outlineLevel="0" collapsed="false">
      <c r="B14" s="28" t="s">
        <v>89</v>
      </c>
      <c r="C14" s="44" t="str">
        <f aca="false">IF(COUNT(H8:H12)=0,"—",INDEX(B8:B12,MATCH(MAX(H8:H12),H8:H12,0)))</f>
        <v>Option B — marketing campaign</v>
      </c>
      <c r="D14" s="44"/>
      <c r="E14" s="44"/>
      <c r="F14" s="44"/>
    </row>
    <row r="16" customFormat="false" ht="30" hidden="false" customHeight="true" outlineLevel="0" collapsed="false">
      <c r="B16" s="36" t="s">
        <v>90</v>
      </c>
      <c r="C16" s="36"/>
      <c r="D16" s="36"/>
      <c r="E16" s="36"/>
      <c r="F16" s="36"/>
      <c r="G16" s="36"/>
      <c r="H16" s="36"/>
      <c r="I16" s="36"/>
    </row>
  </sheetData>
  <mergeCells count="2">
    <mergeCell ref="C14:F14"/>
    <mergeCell ref="B16:I16"/>
  </mergeCells>
  <conditionalFormatting sqref="I8:I12">
    <cfRule type="expression" priority="2" aboveAverage="0" equalAverage="0" bottom="0" percent="0" rank="0" text="" dxfId="4">
      <formula>I8=1</formula>
    </cfRule>
  </conditionalFormatting>
  <dataValidations count="1">
    <dataValidation allowBlank="true" error="Enter 0 or more years, or leave empty." errorStyle="stop" errorTitle="Years" operator="greaterThanOrEqual" showDropDown="false" showErrorMessage="true" showInputMessage="false" sqref="E8:E12" type="decimal">
      <formula1>0</formula1>
      <formula2>0</formula2>
    </dataValidation>
  </dataValidation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4A3B8"/>
    <pageSetUpPr fitToPage="true"/>
  </sheetPr>
  <dimension ref="A1:E5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3" min="3" style="0" width="18"/>
    <col collapsed="false" customWidth="true" hidden="false" outlineLevel="0" max="4" min="4" style="0" width="50"/>
    <col collapsed="false" customWidth="true" hidden="false" outlineLevel="0" max="5" min="5" style="0" width="3"/>
  </cols>
  <sheetData>
    <row r="1" customFormat="false" ht="7.5" hidden="false" customHeight="true" outlineLevel="0" collapsed="false">
      <c r="A1" s="1"/>
      <c r="B1" s="1"/>
      <c r="C1" s="1"/>
      <c r="D1" s="1"/>
      <c r="E1" s="1"/>
    </row>
    <row r="2" customFormat="false" ht="30" hidden="false" customHeight="true" outlineLevel="0" collapsed="false">
      <c r="A2" s="1"/>
      <c r="B2" s="2" t="s">
        <v>47</v>
      </c>
      <c r="C2" s="1"/>
      <c r="D2" s="1"/>
      <c r="E2" s="1"/>
    </row>
    <row r="3" customFormat="false" ht="19.5" hidden="false" customHeight="true" outlineLevel="0" collapsed="false">
      <c r="A3" s="1"/>
      <c r="B3" s="3" t="s">
        <v>91</v>
      </c>
      <c r="C3" s="1"/>
      <c r="D3" s="1"/>
      <c r="E3" s="1"/>
    </row>
    <row r="4" customFormat="false" ht="7.5" hidden="false" customHeight="true" outlineLevel="0" collapsed="false">
      <c r="A4" s="1"/>
      <c r="B4" s="1"/>
      <c r="C4" s="1"/>
      <c r="D4" s="1"/>
      <c r="E4" s="1"/>
    </row>
    <row r="5" customFormat="false" ht="3" hidden="false" customHeight="true" outlineLevel="0" collapsed="false">
      <c r="A5" s="4"/>
      <c r="B5" s="4"/>
      <c r="C5" s="4"/>
      <c r="D5" s="4"/>
      <c r="E5" s="4"/>
    </row>
    <row r="7" customFormat="false" ht="19.5" hidden="false" customHeight="true" outlineLevel="0" collapsed="false">
      <c r="B7" s="5" t="s">
        <v>92</v>
      </c>
      <c r="C7" s="6"/>
      <c r="D7" s="6"/>
    </row>
    <row r="8" customFormat="false" ht="42" hidden="false" customHeight="true" outlineLevel="0" collapsed="false">
      <c r="B8" s="7" t="s">
        <v>93</v>
      </c>
      <c r="C8" s="7"/>
      <c r="D8" s="7"/>
    </row>
    <row r="9" customFormat="false" ht="15" hidden="false" customHeight="false" outlineLevel="0" collapsed="false">
      <c r="B9" s="33" t="s">
        <v>94</v>
      </c>
      <c r="C9" s="21" t="n">
        <v>10000</v>
      </c>
      <c r="D9" s="45" t="s">
        <v>95</v>
      </c>
    </row>
    <row r="10" customFormat="false" ht="15" hidden="false" customHeight="false" outlineLevel="0" collapsed="false">
      <c r="B10" s="33" t="s">
        <v>96</v>
      </c>
      <c r="C10" s="21" t="n">
        <v>13500</v>
      </c>
      <c r="D10" s="45" t="s">
        <v>97</v>
      </c>
    </row>
    <row r="11" customFormat="false" ht="15" hidden="false" customHeight="false" outlineLevel="0" collapsed="false">
      <c r="B11" s="33" t="s">
        <v>83</v>
      </c>
      <c r="C11" s="34" t="n">
        <v>2</v>
      </c>
      <c r="D11" s="45" t="s">
        <v>98</v>
      </c>
    </row>
    <row r="12" customFormat="false" ht="15" hidden="false" customHeight="false" outlineLevel="0" collapsed="false">
      <c r="B12" s="28" t="s">
        <v>84</v>
      </c>
      <c r="C12" s="46" t="n">
        <f aca="false">C10-C9</f>
        <v>3500</v>
      </c>
      <c r="D12" s="45" t="s">
        <v>99</v>
      </c>
    </row>
    <row r="13" customFormat="false" ht="15" hidden="false" customHeight="false" outlineLevel="0" collapsed="false">
      <c r="B13" s="28" t="s">
        <v>85</v>
      </c>
      <c r="C13" s="47" t="n">
        <f aca="false">IF(C9&gt;0,(C10-C9)/C9,"—")</f>
        <v>0.35</v>
      </c>
      <c r="D13" s="45" t="s">
        <v>100</v>
      </c>
    </row>
    <row r="14" customFormat="false" ht="15" hidden="false" customHeight="false" outlineLevel="0" collapsed="false">
      <c r="B14" s="28" t="s">
        <v>34</v>
      </c>
      <c r="C14" s="47" t="n">
        <f aca="false">IF(AND(C9&gt;0,C10&gt;0,C11&gt;0),(C10/C9)^(1/C11)-1,"—")</f>
        <v>0.161895003862225</v>
      </c>
      <c r="D14" s="45" t="s">
        <v>101</v>
      </c>
    </row>
    <row r="16" customFormat="false" ht="19.5" hidden="false" customHeight="true" outlineLevel="0" collapsed="false">
      <c r="B16" s="5" t="s">
        <v>102</v>
      </c>
      <c r="C16" s="6"/>
      <c r="D16" s="6"/>
    </row>
    <row r="17" customFormat="false" ht="42" hidden="false" customHeight="true" outlineLevel="0" collapsed="false">
      <c r="B17" s="7" t="s">
        <v>103</v>
      </c>
      <c r="C17" s="7"/>
      <c r="D17" s="7"/>
    </row>
    <row r="18" customFormat="false" ht="15" hidden="false" customHeight="false" outlineLevel="0" collapsed="false">
      <c r="B18" s="33" t="s">
        <v>104</v>
      </c>
      <c r="C18" s="21" t="n">
        <v>4000</v>
      </c>
      <c r="D18" s="45" t="s">
        <v>105</v>
      </c>
    </row>
    <row r="19" customFormat="false" ht="15" hidden="false" customHeight="false" outlineLevel="0" collapsed="false">
      <c r="B19" s="33" t="s">
        <v>106</v>
      </c>
      <c r="C19" s="21" t="n">
        <v>11200</v>
      </c>
      <c r="D19" s="45" t="s">
        <v>107</v>
      </c>
    </row>
    <row r="20" customFormat="false" ht="15" hidden="false" customHeight="false" outlineLevel="0" collapsed="false">
      <c r="B20" s="33" t="s">
        <v>108</v>
      </c>
      <c r="C20" s="48" t="n">
        <v>0.45</v>
      </c>
      <c r="D20" s="45" t="s">
        <v>109</v>
      </c>
    </row>
    <row r="21" customFormat="false" ht="15" hidden="false" customHeight="false" outlineLevel="0" collapsed="false">
      <c r="B21" s="28" t="s">
        <v>110</v>
      </c>
      <c r="C21" s="47" t="n">
        <f aca="false">IF(C18&gt;0,(C19-C18)/C18,"—")</f>
        <v>1.8</v>
      </c>
      <c r="D21" s="45" t="s">
        <v>111</v>
      </c>
    </row>
    <row r="22" customFormat="false" ht="15" hidden="false" customHeight="false" outlineLevel="0" collapsed="false">
      <c r="B22" s="28" t="s">
        <v>112</v>
      </c>
      <c r="C22" s="46" t="n">
        <f aca="false">C19*C20</f>
        <v>5040</v>
      </c>
      <c r="D22" s="45" t="s">
        <v>113</v>
      </c>
    </row>
    <row r="23" customFormat="false" ht="15" hidden="false" customHeight="false" outlineLevel="0" collapsed="false">
      <c r="B23" s="28" t="s">
        <v>114</v>
      </c>
      <c r="C23" s="47" t="n">
        <f aca="false">IF(C18&gt;0,(C22-C18)/C18,"—")</f>
        <v>0.26</v>
      </c>
      <c r="D23" s="45" t="s">
        <v>115</v>
      </c>
    </row>
    <row r="25" customFormat="false" ht="19.5" hidden="false" customHeight="true" outlineLevel="0" collapsed="false">
      <c r="B25" s="5" t="s">
        <v>116</v>
      </c>
      <c r="C25" s="6"/>
      <c r="D25" s="6"/>
    </row>
    <row r="26" customFormat="false" ht="42" hidden="false" customHeight="true" outlineLevel="0" collapsed="false">
      <c r="B26" s="7" t="s">
        <v>117</v>
      </c>
      <c r="C26" s="7"/>
      <c r="D26" s="7"/>
    </row>
    <row r="27" customFormat="false" ht="15" hidden="false" customHeight="false" outlineLevel="0" collapsed="false">
      <c r="B27" s="33" t="s">
        <v>118</v>
      </c>
      <c r="C27" s="21" t="n">
        <v>28000</v>
      </c>
      <c r="D27" s="45" t="s">
        <v>81</v>
      </c>
    </row>
    <row r="28" customFormat="false" ht="15" hidden="false" customHeight="false" outlineLevel="0" collapsed="false">
      <c r="B28" s="33" t="s">
        <v>119</v>
      </c>
      <c r="C28" s="21" t="n">
        <v>16500</v>
      </c>
      <c r="D28" s="45" t="s">
        <v>120</v>
      </c>
    </row>
    <row r="29" customFormat="false" ht="15" hidden="false" customHeight="false" outlineLevel="0" collapsed="false">
      <c r="B29" s="33" t="s">
        <v>121</v>
      </c>
      <c r="C29" s="21" t="n">
        <v>41500</v>
      </c>
      <c r="D29" s="45" t="s">
        <v>122</v>
      </c>
    </row>
    <row r="30" customFormat="false" ht="15" hidden="false" customHeight="false" outlineLevel="0" collapsed="false">
      <c r="B30" s="33" t="s">
        <v>123</v>
      </c>
      <c r="C30" s="21" t="n">
        <v>9000</v>
      </c>
      <c r="D30" s="45" t="s">
        <v>124</v>
      </c>
    </row>
    <row r="31" customFormat="false" ht="15" hidden="false" customHeight="false" outlineLevel="0" collapsed="false">
      <c r="B31" s="33" t="s">
        <v>83</v>
      </c>
      <c r="C31" s="34" t="n">
        <v>3</v>
      </c>
      <c r="D31" s="45" t="s">
        <v>98</v>
      </c>
    </row>
    <row r="32" customFormat="false" ht="15" hidden="false" customHeight="false" outlineLevel="0" collapsed="false">
      <c r="B32" s="28" t="s">
        <v>125</v>
      </c>
      <c r="C32" s="46" t="n">
        <f aca="false">C27+C28</f>
        <v>44500</v>
      </c>
      <c r="D32" s="45" t="s">
        <v>126</v>
      </c>
    </row>
    <row r="33" customFormat="false" ht="15" hidden="false" customHeight="false" outlineLevel="0" collapsed="false">
      <c r="B33" s="28" t="s">
        <v>127</v>
      </c>
      <c r="C33" s="46" t="n">
        <f aca="false">C29+C30</f>
        <v>50500</v>
      </c>
      <c r="D33" s="45" t="s">
        <v>128</v>
      </c>
    </row>
    <row r="34" customFormat="false" ht="15" hidden="false" customHeight="false" outlineLevel="0" collapsed="false">
      <c r="B34" s="28" t="s">
        <v>84</v>
      </c>
      <c r="C34" s="46" t="n">
        <f aca="false">C33-C32</f>
        <v>6000</v>
      </c>
      <c r="D34" s="45" t="s">
        <v>129</v>
      </c>
    </row>
    <row r="35" customFormat="false" ht="15" hidden="false" customHeight="false" outlineLevel="0" collapsed="false">
      <c r="B35" s="28" t="s">
        <v>85</v>
      </c>
      <c r="C35" s="47" t="n">
        <f aca="false">IF(C32&gt;0,(C33-C32)/C32,"—")</f>
        <v>0.134831460674157</v>
      </c>
      <c r="D35" s="45" t="s">
        <v>130</v>
      </c>
    </row>
    <row r="36" customFormat="false" ht="15" hidden="false" customHeight="false" outlineLevel="0" collapsed="false">
      <c r="B36" s="28" t="s">
        <v>34</v>
      </c>
      <c r="C36" s="47" t="n">
        <f aca="false">IF(AND(C32&gt;0,C33&gt;0,C31&gt;0),(C33/C32)^(1/C31)-1,"—")</f>
        <v>0.0430627971145408</v>
      </c>
      <c r="D36" s="45" t="s">
        <v>131</v>
      </c>
    </row>
    <row r="38" customFormat="false" ht="19.5" hidden="false" customHeight="true" outlineLevel="0" collapsed="false">
      <c r="B38" s="5" t="s">
        <v>132</v>
      </c>
      <c r="C38" s="6"/>
      <c r="D38" s="6"/>
    </row>
    <row r="39" customFormat="false" ht="42" hidden="false" customHeight="true" outlineLevel="0" collapsed="false">
      <c r="B39" s="7" t="s">
        <v>133</v>
      </c>
      <c r="C39" s="7"/>
      <c r="D39" s="7"/>
    </row>
    <row r="40" customFormat="false" ht="15" hidden="false" customHeight="false" outlineLevel="0" collapsed="false">
      <c r="B40" s="33" t="s">
        <v>134</v>
      </c>
      <c r="C40" s="21" t="n">
        <v>60000</v>
      </c>
      <c r="D40" s="45" t="s">
        <v>135</v>
      </c>
    </row>
    <row r="41" customFormat="false" ht="15" hidden="false" customHeight="false" outlineLevel="0" collapsed="false">
      <c r="B41" s="33" t="s">
        <v>136</v>
      </c>
      <c r="C41" s="21" t="n">
        <v>4000</v>
      </c>
      <c r="D41" s="45" t="s">
        <v>81</v>
      </c>
    </row>
    <row r="42" customFormat="false" ht="15" hidden="false" customHeight="false" outlineLevel="0" collapsed="false">
      <c r="B42" s="33" t="s">
        <v>137</v>
      </c>
      <c r="C42" s="21" t="n">
        <v>5400</v>
      </c>
      <c r="D42" s="45" t="s">
        <v>138</v>
      </c>
    </row>
    <row r="43" customFormat="false" ht="15" hidden="false" customHeight="false" outlineLevel="0" collapsed="false">
      <c r="B43" s="33" t="s">
        <v>139</v>
      </c>
      <c r="C43" s="34" t="n">
        <v>5</v>
      </c>
      <c r="D43" s="45" t="s">
        <v>98</v>
      </c>
    </row>
    <row r="44" customFormat="false" ht="15" hidden="false" customHeight="false" outlineLevel="0" collapsed="false">
      <c r="B44" s="33" t="s">
        <v>140</v>
      </c>
      <c r="C44" s="21" t="n">
        <v>90000</v>
      </c>
      <c r="D44" s="45" t="s">
        <v>122</v>
      </c>
    </row>
    <row r="45" customFormat="false" ht="15" hidden="false" customHeight="false" outlineLevel="0" collapsed="false">
      <c r="B45" s="28" t="s">
        <v>141</v>
      </c>
      <c r="C45" s="46" t="n">
        <f aca="false">C40+C41</f>
        <v>64000</v>
      </c>
      <c r="D45" s="45" t="s">
        <v>142</v>
      </c>
    </row>
    <row r="46" customFormat="false" ht="15" hidden="false" customHeight="false" outlineLevel="0" collapsed="false">
      <c r="B46" s="28" t="s">
        <v>143</v>
      </c>
      <c r="C46" s="46" t="n">
        <f aca="false">C42*C43+C44</f>
        <v>117000</v>
      </c>
      <c r="D46" s="45" t="s">
        <v>144</v>
      </c>
    </row>
    <row r="47" customFormat="false" ht="15" hidden="false" customHeight="false" outlineLevel="0" collapsed="false">
      <c r="B47" s="28" t="s">
        <v>84</v>
      </c>
      <c r="C47" s="46" t="n">
        <f aca="false">C46-C45</f>
        <v>53000</v>
      </c>
      <c r="D47" s="45" t="s">
        <v>129</v>
      </c>
    </row>
    <row r="48" customFormat="false" ht="15" hidden="false" customHeight="false" outlineLevel="0" collapsed="false">
      <c r="B48" s="28" t="s">
        <v>85</v>
      </c>
      <c r="C48" s="47" t="n">
        <f aca="false">IF(C45&gt;0,(C46-C45)/C45,"—")</f>
        <v>0.828125</v>
      </c>
      <c r="D48" s="45" t="s">
        <v>145</v>
      </c>
    </row>
    <row r="49" customFormat="false" ht="15" hidden="false" customHeight="false" outlineLevel="0" collapsed="false">
      <c r="B49" s="28" t="s">
        <v>34</v>
      </c>
      <c r="C49" s="47" t="n">
        <f aca="false">IF(AND(C45&gt;0,C46&gt;0,C43&gt;0),(C46/C45)^(1/C43)-1,"—")</f>
        <v>0.128239180769178</v>
      </c>
      <c r="D49" s="45" t="s">
        <v>146</v>
      </c>
    </row>
    <row r="51" customFormat="false" ht="15" hidden="false" customHeight="true" outlineLevel="0" collapsed="false">
      <c r="B51" s="14" t="s">
        <v>147</v>
      </c>
      <c r="C51" s="14"/>
      <c r="D51" s="14"/>
    </row>
  </sheetData>
  <mergeCells count="5">
    <mergeCell ref="B8:D8"/>
    <mergeCell ref="B17:D17"/>
    <mergeCell ref="B26:D26"/>
    <mergeCell ref="B39:D39"/>
    <mergeCell ref="B51:D51"/>
  </mergeCell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4A3B8"/>
    <pageSetUpPr fitToPage="true"/>
  </sheetPr>
  <dimension ref="A1:E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52"/>
    <col collapsed="false" customWidth="true" hidden="false" outlineLevel="0" max="4" min="4" style="0" width="46"/>
    <col collapsed="false" customWidth="true" hidden="false" outlineLevel="0" max="5" min="5" style="0" width="3"/>
  </cols>
  <sheetData>
    <row r="1" customFormat="false" ht="7.5" hidden="false" customHeight="true" outlineLevel="0" collapsed="false">
      <c r="A1" s="1"/>
      <c r="B1" s="1"/>
      <c r="C1" s="1"/>
      <c r="D1" s="1"/>
      <c r="E1" s="1"/>
    </row>
    <row r="2" customFormat="false" ht="30" hidden="false" customHeight="true" outlineLevel="0" collapsed="false">
      <c r="A2" s="1"/>
      <c r="B2" s="2" t="s">
        <v>49</v>
      </c>
      <c r="C2" s="1"/>
      <c r="D2" s="1"/>
      <c r="E2" s="1"/>
    </row>
    <row r="3" customFormat="false" ht="19.5" hidden="false" customHeight="true" outlineLevel="0" collapsed="false">
      <c r="A3" s="1"/>
      <c r="B3" s="3" t="s">
        <v>148</v>
      </c>
      <c r="C3" s="1"/>
      <c r="D3" s="1"/>
      <c r="E3" s="1"/>
    </row>
    <row r="4" customFormat="false" ht="7.5" hidden="false" customHeight="true" outlineLevel="0" collapsed="false">
      <c r="A4" s="1"/>
      <c r="B4" s="1"/>
      <c r="C4" s="1"/>
      <c r="D4" s="1"/>
      <c r="E4" s="1"/>
    </row>
    <row r="5" customFormat="false" ht="3" hidden="false" customHeight="true" outlineLevel="0" collapsed="false">
      <c r="A5" s="4"/>
      <c r="B5" s="4"/>
      <c r="C5" s="4"/>
      <c r="D5" s="4"/>
      <c r="E5" s="4"/>
    </row>
    <row r="7" customFormat="false" ht="19.5" hidden="false" customHeight="true" outlineLevel="0" collapsed="false">
      <c r="B7" s="5" t="s">
        <v>149</v>
      </c>
      <c r="C7" s="6"/>
      <c r="D7" s="6"/>
    </row>
    <row r="8" customFormat="false" ht="15" hidden="false" customHeight="false" outlineLevel="0" collapsed="false">
      <c r="B8" s="49" t="s">
        <v>150</v>
      </c>
      <c r="C8" s="49" t="s">
        <v>151</v>
      </c>
      <c r="D8" s="49" t="s">
        <v>152</v>
      </c>
    </row>
    <row r="9" customFormat="false" ht="45.75" hidden="false" customHeight="true" outlineLevel="0" collapsed="false">
      <c r="B9" s="50" t="s">
        <v>153</v>
      </c>
      <c r="C9" s="51" t="s">
        <v>154</v>
      </c>
      <c r="D9" s="52" t="s">
        <v>155</v>
      </c>
    </row>
    <row r="10" customFormat="false" ht="45.75" hidden="false" customHeight="true" outlineLevel="0" collapsed="false">
      <c r="B10" s="50" t="s">
        <v>156</v>
      </c>
      <c r="C10" s="51" t="s">
        <v>157</v>
      </c>
      <c r="D10" s="52" t="s">
        <v>158</v>
      </c>
    </row>
    <row r="11" customFormat="false" ht="45.75" hidden="false" customHeight="true" outlineLevel="0" collapsed="false">
      <c r="B11" s="50" t="s">
        <v>84</v>
      </c>
      <c r="C11" s="51" t="s">
        <v>159</v>
      </c>
      <c r="D11" s="52" t="s">
        <v>160</v>
      </c>
    </row>
    <row r="12" customFormat="false" ht="45.75" hidden="false" customHeight="true" outlineLevel="0" collapsed="false">
      <c r="B12" s="50" t="s">
        <v>85</v>
      </c>
      <c r="C12" s="51" t="s">
        <v>161</v>
      </c>
      <c r="D12" s="52" t="s">
        <v>162</v>
      </c>
    </row>
    <row r="13" customFormat="false" ht="45.75" hidden="false" customHeight="true" outlineLevel="0" collapsed="false">
      <c r="B13" s="50" t="s">
        <v>34</v>
      </c>
      <c r="C13" s="51" t="s">
        <v>163</v>
      </c>
      <c r="D13" s="52" t="s">
        <v>164</v>
      </c>
    </row>
    <row r="14" customFormat="false" ht="45.75" hidden="false" customHeight="true" outlineLevel="0" collapsed="false">
      <c r="B14" s="50" t="s">
        <v>63</v>
      </c>
      <c r="C14" s="51" t="s">
        <v>165</v>
      </c>
      <c r="D14" s="52" t="s">
        <v>166</v>
      </c>
    </row>
    <row r="16" customFormat="false" ht="19.5" hidden="false" customHeight="true" outlineLevel="0" collapsed="false">
      <c r="B16" s="5" t="s">
        <v>167</v>
      </c>
      <c r="C16" s="6"/>
      <c r="D16" s="6"/>
    </row>
    <row r="17" customFormat="false" ht="30" hidden="false" customHeight="true" outlineLevel="0" collapsed="false">
      <c r="B17" s="7" t="s">
        <v>168</v>
      </c>
      <c r="C17" s="7"/>
      <c r="D17" s="7"/>
    </row>
    <row r="18" customFormat="false" ht="30" hidden="false" customHeight="true" outlineLevel="0" collapsed="false">
      <c r="B18" s="7" t="s">
        <v>169</v>
      </c>
      <c r="C18" s="7"/>
      <c r="D18" s="7"/>
    </row>
    <row r="19" customFormat="false" ht="30" hidden="false" customHeight="true" outlineLevel="0" collapsed="false">
      <c r="B19" s="7" t="s">
        <v>170</v>
      </c>
      <c r="C19" s="7"/>
      <c r="D19" s="7"/>
    </row>
    <row r="20" customFormat="false" ht="30" hidden="false" customHeight="true" outlineLevel="0" collapsed="false">
      <c r="B20" s="7" t="s">
        <v>171</v>
      </c>
      <c r="C20" s="7"/>
      <c r="D20" s="7"/>
    </row>
    <row r="21" customFormat="false" ht="30" hidden="false" customHeight="true" outlineLevel="0" collapsed="false">
      <c r="B21" s="7" t="s">
        <v>172</v>
      </c>
      <c r="C21" s="7"/>
      <c r="D21" s="7"/>
    </row>
    <row r="22" customFormat="false" ht="30" hidden="false" customHeight="true" outlineLevel="0" collapsed="false">
      <c r="B22" s="7" t="s">
        <v>173</v>
      </c>
      <c r="C22" s="7"/>
      <c r="D22" s="7"/>
    </row>
    <row r="24" customFormat="false" ht="19.5" hidden="false" customHeight="true" outlineLevel="0" collapsed="false">
      <c r="B24" s="5" t="s">
        <v>174</v>
      </c>
      <c r="C24" s="6"/>
      <c r="D24" s="6"/>
    </row>
    <row r="25" customFormat="false" ht="15" hidden="false" customHeight="false" outlineLevel="0" collapsed="false">
      <c r="B25" s="28" t="s">
        <v>175</v>
      </c>
      <c r="C25" s="9"/>
    </row>
    <row r="26" customFormat="false" ht="15" hidden="false" customHeight="false" outlineLevel="0" collapsed="false">
      <c r="B26" s="28" t="s">
        <v>85</v>
      </c>
      <c r="C26" s="53" t="s">
        <v>176</v>
      </c>
    </row>
    <row r="27" customFormat="false" ht="15" hidden="false" customHeight="false" outlineLevel="0" collapsed="false">
      <c r="B27" s="28" t="s">
        <v>34</v>
      </c>
      <c r="C27" s="53" t="s">
        <v>177</v>
      </c>
    </row>
    <row r="28" customFormat="false" ht="23.85" hidden="false" customHeight="false" outlineLevel="0" collapsed="false">
      <c r="B28" s="28" t="s">
        <v>178</v>
      </c>
      <c r="C28" s="9" t="s">
        <v>179</v>
      </c>
    </row>
    <row r="30" customFormat="false" ht="19.5" hidden="false" customHeight="true" outlineLevel="0" collapsed="false">
      <c r="B30" s="5" t="s">
        <v>180</v>
      </c>
      <c r="C30" s="6"/>
      <c r="D30" s="6"/>
    </row>
    <row r="31" customFormat="false" ht="15" hidden="false" customHeight="false" outlineLevel="0" collapsed="false">
      <c r="B31" s="54" t="s">
        <v>181</v>
      </c>
      <c r="C31" s="33" t="s">
        <v>182</v>
      </c>
    </row>
    <row r="32" customFormat="false" ht="15" hidden="false" customHeight="false" outlineLevel="0" collapsed="false">
      <c r="B32" s="54" t="s">
        <v>183</v>
      </c>
      <c r="C32" s="33" t="s">
        <v>184</v>
      </c>
    </row>
    <row r="33" customFormat="false" ht="15" hidden="false" customHeight="false" outlineLevel="0" collapsed="false">
      <c r="B33" s="54" t="s">
        <v>185</v>
      </c>
      <c r="C33" s="33" t="s">
        <v>186</v>
      </c>
    </row>
    <row r="34" customFormat="false" ht="15" hidden="false" customHeight="false" outlineLevel="0" collapsed="false">
      <c r="B34" s="54" t="s">
        <v>187</v>
      </c>
      <c r="C34" s="33" t="s">
        <v>188</v>
      </c>
    </row>
    <row r="35" customFormat="false" ht="15" hidden="false" customHeight="false" outlineLevel="0" collapsed="false">
      <c r="B35" s="54" t="s">
        <v>189</v>
      </c>
      <c r="C35" s="33" t="s">
        <v>190</v>
      </c>
    </row>
    <row r="36" customFormat="false" ht="15" hidden="false" customHeight="false" outlineLevel="0" collapsed="false">
      <c r="B36" s="54" t="s">
        <v>191</v>
      </c>
      <c r="C36" s="33" t="s">
        <v>192</v>
      </c>
    </row>
    <row r="37" customFormat="false" ht="15" hidden="false" customHeight="false" outlineLevel="0" collapsed="false">
      <c r="B37" s="54" t="s">
        <v>193</v>
      </c>
      <c r="C37" s="33" t="s">
        <v>194</v>
      </c>
    </row>
  </sheetData>
  <mergeCells count="6">
    <mergeCell ref="B17:D17"/>
    <mergeCell ref="B18:D18"/>
    <mergeCell ref="B19:D19"/>
    <mergeCell ref="B20:D20"/>
    <mergeCell ref="B21:D21"/>
    <mergeCell ref="B22:D22"/>
  </mergeCell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4A3B8"/>
    <pageSetUpPr fitToPage="true"/>
  </sheetPr>
  <dimension ref="A1:F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52"/>
    <col collapsed="false" customWidth="true" hidden="false" outlineLevel="0" max="4" min="3" style="0" width="16"/>
    <col collapsed="false" customWidth="true" hidden="false" outlineLevel="0" max="5" min="5" style="0" width="12"/>
    <col collapsed="false" customWidth="true" hidden="false" outlineLevel="0" max="6" min="6" style="0" width="3"/>
  </cols>
  <sheetData>
    <row r="1" customFormat="false" ht="7.5" hidden="false" customHeight="true" outlineLevel="0" collapsed="false">
      <c r="A1" s="1"/>
      <c r="B1" s="1"/>
      <c r="C1" s="1"/>
      <c r="D1" s="1"/>
      <c r="E1" s="1"/>
      <c r="F1" s="1"/>
    </row>
    <row r="2" customFormat="false" ht="30" hidden="false" customHeight="true" outlineLevel="0" collapsed="false">
      <c r="A2" s="1"/>
      <c r="B2" s="2" t="s">
        <v>51</v>
      </c>
      <c r="C2" s="1"/>
      <c r="D2" s="1"/>
      <c r="E2" s="1"/>
      <c r="F2" s="1"/>
    </row>
    <row r="3" customFormat="false" ht="19.5" hidden="false" customHeight="true" outlineLevel="0" collapsed="false">
      <c r="A3" s="1"/>
      <c r="B3" s="3" t="s">
        <v>195</v>
      </c>
      <c r="C3" s="1"/>
      <c r="D3" s="1"/>
      <c r="E3" s="1"/>
      <c r="F3" s="1"/>
    </row>
    <row r="4" customFormat="false" ht="7.5" hidden="false" customHeight="true" outlineLevel="0" collapsed="false">
      <c r="A4" s="1"/>
      <c r="B4" s="1"/>
      <c r="C4" s="1"/>
      <c r="D4" s="1"/>
      <c r="E4" s="1"/>
      <c r="F4" s="1"/>
    </row>
    <row r="5" customFormat="false" ht="3" hidden="false" customHeight="true" outlineLevel="0" collapsed="false">
      <c r="A5" s="4"/>
      <c r="B5" s="4"/>
      <c r="C5" s="4"/>
      <c r="D5" s="4"/>
      <c r="E5" s="4"/>
      <c r="F5" s="4"/>
    </row>
    <row r="7" customFormat="false" ht="15" hidden="false" customHeight="false" outlineLevel="0" collapsed="false">
      <c r="B7" s="55" t="s">
        <v>196</v>
      </c>
      <c r="C7" s="56" t="s">
        <v>197</v>
      </c>
      <c r="D7" s="56" t="s">
        <v>198</v>
      </c>
      <c r="E7" s="56" t="s">
        <v>150</v>
      </c>
    </row>
    <row r="8" customFormat="false" ht="15" hidden="false" customHeight="false" outlineLevel="0" collapsed="false">
      <c r="B8" s="33" t="s">
        <v>199</v>
      </c>
      <c r="C8" s="41" t="n">
        <f aca="false">'Worked Examples'!C13</f>
        <v>0.35</v>
      </c>
      <c r="D8" s="57" t="n">
        <v>0.35</v>
      </c>
      <c r="E8" s="58" t="str">
        <f aca="false">IF(ISNUMBER(C8),IF(ROUND(C8,4)=ROUND(D8,4),"PASS","FAIL"),"FAIL")</f>
        <v>PASS</v>
      </c>
    </row>
    <row r="9" customFormat="false" ht="15" hidden="false" customHeight="false" outlineLevel="0" collapsed="false">
      <c r="B9" s="33" t="s">
        <v>200</v>
      </c>
      <c r="C9" s="41" t="n">
        <f aca="false">'Worked Examples'!C14</f>
        <v>0.161895003862225</v>
      </c>
      <c r="D9" s="57" t="n">
        <v>0.1619</v>
      </c>
      <c r="E9" s="58" t="str">
        <f aca="false">IF(ISNUMBER(C9),IF(ROUND(C9,4)=ROUND(D9,4),"PASS","FAIL"),"FAIL")</f>
        <v>PASS</v>
      </c>
    </row>
    <row r="10" customFormat="false" ht="15" hidden="false" customHeight="false" outlineLevel="0" collapsed="false">
      <c r="B10" s="33" t="s">
        <v>201</v>
      </c>
      <c r="C10" s="41" t="n">
        <f aca="false">'Worked Examples'!C21</f>
        <v>1.8</v>
      </c>
      <c r="D10" s="57" t="n">
        <v>1.8</v>
      </c>
      <c r="E10" s="58" t="str">
        <f aca="false">IF(ISNUMBER(C10),IF(ROUND(C10,4)=ROUND(D10,4),"PASS","FAIL"),"FAIL")</f>
        <v>PASS</v>
      </c>
    </row>
    <row r="11" customFormat="false" ht="15" hidden="false" customHeight="false" outlineLevel="0" collapsed="false">
      <c r="B11" s="33" t="s">
        <v>202</v>
      </c>
      <c r="C11" s="41" t="n">
        <f aca="false">'Worked Examples'!C23</f>
        <v>0.26</v>
      </c>
      <c r="D11" s="57" t="n">
        <v>0.26</v>
      </c>
      <c r="E11" s="58" t="str">
        <f aca="false">IF(ISNUMBER(C11),IF(ROUND(C11,4)=ROUND(D11,4),"PASS","FAIL"),"FAIL")</f>
        <v>PASS</v>
      </c>
    </row>
    <row r="12" customFormat="false" ht="15" hidden="false" customHeight="false" outlineLevel="0" collapsed="false">
      <c r="B12" s="33" t="s">
        <v>203</v>
      </c>
      <c r="C12" s="41" t="n">
        <f aca="false">'Worked Examples'!C35</f>
        <v>0.134831460674157</v>
      </c>
      <c r="D12" s="57" t="n">
        <v>0.1348</v>
      </c>
      <c r="E12" s="58" t="str">
        <f aca="false">IF(ISNUMBER(C12),IF(ROUND(C12,4)=ROUND(D12,4),"PASS","FAIL"),"FAIL")</f>
        <v>PASS</v>
      </c>
    </row>
    <row r="13" customFormat="false" ht="15" hidden="false" customHeight="false" outlineLevel="0" collapsed="false">
      <c r="B13" s="33" t="s">
        <v>204</v>
      </c>
      <c r="C13" s="41" t="n">
        <f aca="false">'Worked Examples'!C36</f>
        <v>0.0430627971145408</v>
      </c>
      <c r="D13" s="57" t="n">
        <v>0.0431</v>
      </c>
      <c r="E13" s="58" t="str">
        <f aca="false">IF(ISNUMBER(C13),IF(ROUND(C13,4)=ROUND(D13,4),"PASS","FAIL"),"FAIL")</f>
        <v>PASS</v>
      </c>
    </row>
    <row r="14" customFormat="false" ht="15" hidden="false" customHeight="false" outlineLevel="0" collapsed="false">
      <c r="B14" s="33" t="s">
        <v>205</v>
      </c>
      <c r="C14" s="41" t="n">
        <f aca="false">'Worked Examples'!C48</f>
        <v>0.828125</v>
      </c>
      <c r="D14" s="57" t="n">
        <v>0.8281</v>
      </c>
      <c r="E14" s="58" t="str">
        <f aca="false">IF(ISNUMBER(C14),IF(ROUND(C14,4)=ROUND(D14,4),"PASS","FAIL"),"FAIL")</f>
        <v>PASS</v>
      </c>
    </row>
    <row r="15" customFormat="false" ht="15" hidden="false" customHeight="false" outlineLevel="0" collapsed="false">
      <c r="B15" s="33" t="s">
        <v>206</v>
      </c>
      <c r="C15" s="41" t="n">
        <f aca="false">'Worked Examples'!C49</f>
        <v>0.128239180769178</v>
      </c>
      <c r="D15" s="57" t="n">
        <v>0.1282</v>
      </c>
      <c r="E15" s="58" t="str">
        <f aca="false">IF(ISNUMBER(C15),IF(ROUND(C15,4)=ROUND(D15,4),"PASS","FAIL"),"FAIL")</f>
        <v>PASS</v>
      </c>
    </row>
    <row r="16" customFormat="false" ht="15" hidden="false" customHeight="false" outlineLevel="0" collapsed="false">
      <c r="B16" s="33" t="s">
        <v>207</v>
      </c>
      <c r="E16" s="58" t="str">
        <f aca="false">IF(ISNUMBER(ROI_Result),IF(ABS(ROI_Result*Total_Investment-Net_Profit)&lt;0.000001,"PASS","FAIL"),"N/A")</f>
        <v>PASS</v>
      </c>
    </row>
    <row r="17" customFormat="false" ht="15" hidden="false" customHeight="false" outlineLevel="0" collapsed="false">
      <c r="B17" s="33" t="s">
        <v>208</v>
      </c>
      <c r="E17" s="58" t="str">
        <f aca="false">IF(ISNUMBER(Annualised_ROI),IF(ABS(Total_Investment*(1+Annualised_ROI)^Holding_Years-Total_Return)&lt;0.000001,"PASS","FAIL"),"N/A")</f>
        <v>PASS</v>
      </c>
    </row>
    <row r="18" customFormat="false" ht="15" hidden="false" customHeight="false" outlineLevel="0" collapsed="false">
      <c r="B18" s="33" t="s">
        <v>209</v>
      </c>
      <c r="E18" s="58" t="str">
        <f aca="false">IF(ISNUMBER(Return_Per_Unit),IF(ABS(Return_Per_Unit-(1+ROI_Result))&lt;0.000001,"PASS","FAIL"),"N/A")</f>
        <v>PASS</v>
      </c>
    </row>
    <row r="20" customFormat="false" ht="15" hidden="false" customHeight="false" outlineLevel="0" collapsed="false">
      <c r="B20" s="59" t="s">
        <v>210</v>
      </c>
      <c r="E20" s="60" t="str">
        <f aca="false">IF(COUNTIF(E8:E18,"FAIL")=0,"ALL PASS","REVIEW")</f>
        <v>ALL PASS</v>
      </c>
    </row>
    <row r="22" customFormat="false" ht="30" hidden="false" customHeight="true" outlineLevel="0" collapsed="false">
      <c r="B22" s="36" t="s">
        <v>211</v>
      </c>
      <c r="C22" s="36"/>
      <c r="D22" s="36"/>
      <c r="E22" s="36"/>
    </row>
  </sheetData>
  <mergeCells count="1">
    <mergeCell ref="B22:E22"/>
  </mergeCells>
  <conditionalFormatting sqref="E8">
    <cfRule type="expression" priority="2" aboveAverage="0" equalAverage="0" bottom="0" percent="0" rank="0" text="" dxfId="5">
      <formula>E8="FAIL"</formula>
    </cfRule>
  </conditionalFormatting>
  <conditionalFormatting sqref="E9">
    <cfRule type="expression" priority="3" aboveAverage="0" equalAverage="0" bottom="0" percent="0" rank="0" text="" dxfId="5">
      <formula>E9="FAIL"</formula>
    </cfRule>
  </conditionalFormatting>
  <conditionalFormatting sqref="E10">
    <cfRule type="expression" priority="4" aboveAverage="0" equalAverage="0" bottom="0" percent="0" rank="0" text="" dxfId="5">
      <formula>E10="FAIL"</formula>
    </cfRule>
  </conditionalFormatting>
  <conditionalFormatting sqref="E11">
    <cfRule type="expression" priority="5" aboveAverage="0" equalAverage="0" bottom="0" percent="0" rank="0" text="" dxfId="5">
      <formula>E11="FAIL"</formula>
    </cfRule>
  </conditionalFormatting>
  <conditionalFormatting sqref="E12">
    <cfRule type="expression" priority="6" aboveAverage="0" equalAverage="0" bottom="0" percent="0" rank="0" text="" dxfId="5">
      <formula>E12="FAIL"</formula>
    </cfRule>
  </conditionalFormatting>
  <conditionalFormatting sqref="E13">
    <cfRule type="expression" priority="7" aboveAverage="0" equalAverage="0" bottom="0" percent="0" rank="0" text="" dxfId="5">
      <formula>E13="FAIL"</formula>
    </cfRule>
  </conditionalFormatting>
  <conditionalFormatting sqref="E14">
    <cfRule type="expression" priority="8" aboveAverage="0" equalAverage="0" bottom="0" percent="0" rank="0" text="" dxfId="5">
      <formula>E14="FAIL"</formula>
    </cfRule>
  </conditionalFormatting>
  <conditionalFormatting sqref="E15">
    <cfRule type="expression" priority="9" aboveAverage="0" equalAverage="0" bottom="0" percent="0" rank="0" text="" dxfId="5">
      <formula>E15="FAIL"</formula>
    </cfRule>
  </conditionalFormatting>
  <conditionalFormatting sqref="E16">
    <cfRule type="expression" priority="10" aboveAverage="0" equalAverage="0" bottom="0" percent="0" rank="0" text="" dxfId="5">
      <formula>E16="FAIL"</formula>
    </cfRule>
  </conditionalFormatting>
  <conditionalFormatting sqref="E17">
    <cfRule type="expression" priority="11" aboveAverage="0" equalAverage="0" bottom="0" percent="0" rank="0" text="" dxfId="5">
      <formula>E17="FAIL"</formula>
    </cfRule>
  </conditionalFormatting>
  <conditionalFormatting sqref="E18">
    <cfRule type="expression" priority="12" aboveAverage="0" equalAverage="0" bottom="0" percent="0" rank="0" text="" dxfId="5">
      <formula>E18="FAIL"</formula>
    </cfRule>
  </conditionalFormatting>
  <conditionalFormatting sqref="E20">
    <cfRule type="expression" priority="13" aboveAverage="0" equalAverage="0" bottom="0" percent="0" rank="0" text="" dxfId="6">
      <formula>E20="REVIEW"</formula>
    </cfRule>
  </conditionalFormatting>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2026-09-28T07:51:47Z</dcterms:created>
  <dc:creator>BabaDigit</dc:creator>
  <dc:description/>
  <cp:keywords>ROI calculator return on investment annualised ROI Excel</cp:keywords>
  <dc:language>en-US</dc:language>
  <cp:lastModifiedBy/>
  <dcterms:modified xsi:type="dcterms:W3CDTF">2026-09-28T07:51:47Z</dcterms:modified>
  <cp:revision>0</cp:revision>
  <dc:subject>Return on investment (ROI) and annualised ROI calculator</dc:subject>
  <dc:title>BabaDigit ROI Calculator</dc:title>
</cp:coreProperties>
</file>

<file path=docProps/custom.xml><?xml version="1.0" encoding="utf-8"?>
<Properties xmlns="http://schemas.openxmlformats.org/officeDocument/2006/custom-properties" xmlns:vt="http://schemas.openxmlformats.org/officeDocument/2006/docPropsVTypes"/>
</file>