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Revenue Growth Calculator" sheetId="2" state="visible" r:id="rId4"/>
    <sheet name="Growth History" sheetId="3" state="visible" r:id="rId5"/>
    <sheet name="Worked Examples" sheetId="4" state="visible" r:id="rId6"/>
    <sheet name="Formula Guide" sheetId="5" state="visible" r:id="rId7"/>
    <sheet name="Checks" sheetId="6" state="visible" r:id="rId8"/>
  </sheets>
  <definedNames>
    <definedName function="false" hidden="false" name="Annualise_N" vbProcedure="false">'Revenue Growth Calculator'!$D$21</definedName>
    <definedName function="false" hidden="false" name="Checks_Status" vbProcedure="false">Checks!$E$21</definedName>
    <definedName function="false" hidden="false" name="Curr_Revenue" vbProcedure="false">'Revenue Growth Calculator'!$D$10</definedName>
    <definedName function="false" hidden="false" name="Growth_Result" vbProcedure="false">'Revenue Growth Calculator'!$H$11</definedName>
    <definedName function="false" hidden="false" name="H_CAGR" vbProcedure="false">'Growth History'!$E$49</definedName>
    <definedName function="false" hidden="false" name="H_Last" vbProcedure="false">'Growth History'!$E$48</definedName>
    <definedName function="false" hidden="false" name="H_Periods" vbProcedure="false">'Growth History'!$E$46</definedName>
    <definedName function="false" hidden="false" name="Periods_N" vbProcedure="false">'Revenue Growth Calculator'!$D$12</definedName>
    <definedName function="false" hidden="false" name="Per_Period" vbProcedure="false">'Revenue Growth Calculator'!$I$15</definedName>
    <definedName function="false" hidden="false" name="Prev_Revenue" vbProcedure="false">'Revenue Growth Calculator'!$D$8</definedName>
    <definedName function="false" hidden="false" name="Revenue_Change" vbProcedure="false">'Revenue Growth Calculator'!$I$14</definedName>
    <definedName function="false" hidden="false" name="Revenue_Multiple" vbProcedure="false">'Revenue Growth Calculator'!$I$16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<sst xmlns="http://schemas.openxmlformats.org/spreadsheetml/2006/main" count="209" uniqueCount="192">
  <si>
    <t xml:space="preserve">Revenue Growth Calculator — Excel Workbook</t>
  </si>
  <si>
    <t xml:space="preserve">BabaDigit free resource · babadigit.com/revenue-growth-calculator</t>
  </si>
  <si>
    <t xml:space="preserve">What this workbook does</t>
  </si>
  <si>
    <t xml:space="preserve">Revenue growth is the percentage change in sales between two periods. This workbook calculates growth, the change in revenue, the compound growth per period and the revenue multiple — using the same method as the free Revenue Growth Calculator on babadigit.com — then tracks up to 36 periods of history with period-on-period growth, the compound rate and a chart.</t>
  </si>
  <si>
    <t xml:space="preserve">How to use it</t>
  </si>
  <si>
    <t xml:space="preserve">1. Open 'Revenue Growth Calculator'</t>
  </si>
  <si>
    <t xml:space="preserve">Enter previous revenue, current revenue and the number of periods between them.</t>
  </si>
  <si>
    <t xml:space="preserve">2. Read the result</t>
  </si>
  <si>
    <t xml:space="preserve">The navy panel shows growth, the change in revenue, growth per period and the revenue multiple.</t>
  </si>
  <si>
    <t xml:space="preserve">3. Check compounding</t>
  </si>
  <si>
    <t xml:space="preserve">The table shows what a monthly rate means over a year — never multiply a monthly rate by 12.</t>
  </si>
  <si>
    <t xml:space="preserve">4. Track your history</t>
  </si>
  <si>
    <t xml:space="preserve">'Growth History' takes a whole revenue series and charts period-on-period growth.</t>
  </si>
  <si>
    <t xml:space="preserve">Inputs explained</t>
  </si>
  <si>
    <t xml:space="preserve">Previous period revenue</t>
  </si>
  <si>
    <t xml:space="preserve">Revenue in the earlier period. Must be above zero.</t>
  </si>
  <si>
    <t xml:space="preserve">Current period revenue</t>
  </si>
  <si>
    <t xml:space="preserve">Revenue in the later period. Can be lower than the previous figure.</t>
  </si>
  <si>
    <t xml:space="preserve">Periods between them</t>
  </si>
  <si>
    <t xml:space="preserve">1 for a simple comparison; 4 for four years; 12 for twelve months. Blank or zero counts as 1.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</si>
  <si>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</si>
  <si>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</si>
  <si>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</si>
  <si>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</si>
  <si>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</si>
  <si>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</si>
  <si>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</si>
  <si>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</si>
  <si>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</si>
  <si>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interpret the results</t>
  </si>
  <si>
    <t xml:space="preserve">Revenue growth</t>
  </si>
  <si>
    <t xml:space="preserve">Total percentage change from the previous to the current period.</t>
  </si>
  <si>
    <t xml:space="preserve">Growth per period</t>
  </si>
  <si>
    <t xml:space="preserve">The compound rate per period — the same arithmetic as CAGR. Never divide total growth by the number of periods.</t>
  </si>
  <si>
    <t xml:space="preserve">Revenue multiple</t>
  </si>
  <si>
    <t xml:space="preserve">Current ÷ previous. 1.30× means revenue is 1.3 times what it was.</t>
  </si>
  <si>
    <t xml:space="preserve">Absolute change</t>
  </si>
  <si>
    <t xml:space="preserve">Always quote it next to the percentage: small bases produce flattering percentages.</t>
  </si>
  <si>
    <t xml:space="preserve">Limitations and assumptions</t>
  </si>
  <si>
    <t xml:space="preserve">•  Growth bought with discounts is not growth — track gross margin alongside revenue.</t>
  </si>
  <si>
    <t xml:space="preserve">•  A weak base year inflates the next one; compare against two or three years back too.</t>
  </si>
  <si>
    <t xml:space="preserve">•  Price rises and volume growth are different things; split them where you can.</t>
  </si>
  <si>
    <t xml:space="preserve">•  Compare like periods (this December with last December) or use a rolling twelve-month total to remove seasonality.</t>
  </si>
  <si>
    <t xml:space="preserve">•  Use net revenue (after discounts, refunds and returns) consistently across periods.</t>
  </si>
  <si>
    <t xml:space="preserve">•  Results are for general information only, not financial advice.</t>
  </si>
  <si>
    <t xml:space="preserve">Workbook contents</t>
  </si>
  <si>
    <t xml:space="preserve">Revenue Growth Calculator</t>
  </si>
  <si>
    <t xml:space="preserve">Your calculation: growth, change, growth per period, and a compounding table.</t>
  </si>
  <si>
    <t xml:space="preserve">Growth History</t>
  </si>
  <si>
    <t xml:space="preserve">Up to 36 periods of revenue with period growth, compound rate and a chart.</t>
  </si>
  <si>
    <t xml:space="preserve">Worked Examples</t>
  </si>
  <si>
    <t xml:space="preserve">The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</si>
  <si>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</si>
  <si>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</si>
  <si>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</si>
  <si>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</si>
  <si>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babadigit.com/revenue-growth-calculator.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</si>
  <si>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</si>
  <si>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</si>
  <si>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Revenue in the earlier period.</t>
  </si>
  <si>
    <t xml:space="preserve">RESULTS</t>
  </si>
  <si>
    <t xml:space="preserve">Revenue in the later period.</t>
  </si>
  <si>
    <t xml:space="preserve">1 for one period, 4 for four years.</t>
  </si>
  <si>
    <t xml:space="preserve">2  Compounding at a glance</t>
  </si>
  <si>
    <t xml:space="preserve">Change in revenue</t>
  </si>
  <si>
    <t xml:space="preserve">Growth per month</t>
  </si>
  <si>
    <t xml:space="preserve">Annual equivalent</t>
  </si>
  <si>
    <t xml:space="preserve">Multiple after a year</t>
  </si>
  <si>
    <t xml:space="preserve">Simple ×12 (wrong)</t>
  </si>
  <si>
    <t xml:space="preserve">Your periods per year</t>
  </si>
  <si>
    <t xml:space="preserve">periods per year (1 for years, 4 for quarters, 12 for months).</t>
  </si>
  <si>
    <t xml:space="preserve">Reading this result</t>
  </si>
  <si>
    <t xml:space="preserve">Annual equivalent of your growth per period</t>
  </si>
  <si>
    <t xml:space="preserve">Chained growth rates multiply, they do not add: 5% a month is 79.59% a year, not 60%. A 5% monthly decline leaves you at 54% of where you started.</t>
  </si>
  <si>
    <t xml:space="preserve">Input checks</t>
  </si>
  <si>
    <t xml:space="preserve">Growth = (current − previous) ÷ previous. See 'Formula Guide'.</t>
  </si>
  <si>
    <t xml:space="preserve">Your revenue series: period-on-period growth, growth since the start and the compound rate.</t>
  </si>
  <si>
    <t xml:space="preserve">Period</t>
  </si>
  <si>
    <t xml:space="preserve">Label</t>
  </si>
  <si>
    <t xml:space="preserve">Revenue</t>
  </si>
  <si>
    <t xml:space="preserve">Growth vs previous</t>
  </si>
  <si>
    <t xml:space="preserve">Growth since start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</si>
  <si>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</si>
  <si>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</si>
  <si>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</si>
  <si>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</si>
  <si>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</si>
  <si>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The chart shows the first twelve periods. Always show the absolute change next to a growth percentage.</t>
  </si>
  <si>
    <t xml:space="preserve">Summary</t>
  </si>
  <si>
    <t xml:space="preserve">Periods of growth</t>
  </si>
  <si>
    <t xml:space="preserve">First revenue</t>
  </si>
  <si>
    <t xml:space="preserve">Latest revenue</t>
  </si>
  <si>
    <t xml:space="preserve">Compound growth per period</t>
  </si>
  <si>
    <t xml:space="preserve">Average of period growth (overstates)</t>
  </si>
  <si>
    <t xml:space="preserve">Fastest period</t>
  </si>
  <si>
    <t xml:space="preserve">Slowest period</t>
  </si>
  <si>
    <t xml:space="preserve">Enter the first revenue in period 0 and one figure per period below it, with no gaps. Labels are free text (years, months or quarters). Example figures are fictional.</t>
  </si>
  <si>
    <t xml:space="preserve">Fictional scenarios — the same examples as babadigit.com/revenue-growth-calculator.</t>
  </si>
  <si>
    <t xml:space="preserve">Example 1 — A straightforward comparison</t>
  </si>
  <si>
    <t xml:space="preserve">Revenue was 400,000 last year and 520,000 this year.</t>
  </si>
  <si>
    <t xml:space="preserve">Previous revenue</t>
  </si>
  <si>
    <t xml:space="preserve">Current revenue</t>
  </si>
  <si>
    <t xml:space="preserve">Change</t>
  </si>
  <si>
    <t xml:space="preserve">520,000 − 400,000 = 120,000</t>
  </si>
  <si>
    <t xml:space="preserve">Growth</t>
  </si>
  <si>
    <t xml:space="preserve">120,000 ÷ 400,000 = 30.00%</t>
  </si>
  <si>
    <t xml:space="preserve">Example 2 — What 5% a month really means</t>
  </si>
  <si>
    <t xml:space="preserve">A business grows revenue 5% every month for a year. The intuitive annual figure is 60%.</t>
  </si>
  <si>
    <t xml:space="preserve">Monthly growth</t>
  </si>
  <si>
    <t xml:space="preserve">Annual growth</t>
  </si>
  <si>
    <t xml:space="preserve">1.05 ^ 12 − 1 = 79.59%, not 60%</t>
  </si>
  <si>
    <t xml:space="preserve">Annual effect of a 5% monthly decline</t>
  </si>
  <si>
    <t xml:space="preserve">0.95 ^ 12 − 1 = −45.96% — about a 46% fall, not 60%</t>
  </si>
  <si>
    <t xml:space="preserve">Example 3 — Why percentages flatter small numbers</t>
  </si>
  <si>
    <t xml:space="preserve">A startup grows from 40,000 to 100,000; an established business from 4,000,000 to 4,600,000.</t>
  </si>
  <si>
    <t xml:space="preserve">Startup growth</t>
  </si>
  <si>
    <t xml:space="preserve">+150.00% (+60,000)</t>
  </si>
  <si>
    <t xml:space="preserve">Established business growth</t>
  </si>
  <si>
    <t xml:space="preserve">+15.00% (+600,000 — ten times more money)</t>
  </si>
  <si>
    <t xml:space="preserve">Example 4 — Compounding table</t>
  </si>
  <si>
    <t xml:space="preserve">Monthly growth rates and their annual equivalents.</t>
  </si>
  <si>
    <t xml:space="preserve">1% a month for a year</t>
  </si>
  <si>
    <t xml:space="preserve">12.68%</t>
  </si>
  <si>
    <t xml:space="preserve">2% a month for a year</t>
  </si>
  <si>
    <t xml:space="preserve">26.82%</t>
  </si>
  <si>
    <t xml:space="preserve">10% a month for a year</t>
  </si>
  <si>
    <t xml:space="preserve">213.84% — a 3.14× multiple</t>
  </si>
  <si>
    <t xml:space="preserve">Change any yellow cell to see how each result responds. Examples are fictional and for illustration only.</t>
  </si>
  <si>
    <t xml:space="preserve">The method behind every result — identical to the online BabaDigit Revenue Growth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</si>
  <si>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</si>
  <si>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</si>
  <si>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</si>
  <si>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</si>
  <si>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(Current − Previous) ÷ Previous</t>
  </si>
  <si>
    <t xml:space="preserve">=(Curr_Revenue-Prev_Revenue)/Prev_Revenue</t>
  </si>
  <si>
    <t xml:space="preserve">Current − Previous</t>
  </si>
  <si>
    <t xml:space="preserve">=Curr_Revenue-Prev_Revenue</t>
  </si>
  <si>
    <t xml:space="preserve">(Current ÷ Previous)^(1 ÷ periods) − 1, shown when current &gt; 0</t>
  </si>
  <si>
    <t xml:space="preserve">=(Curr_Revenue/Prev_Revenue)^(1/Periods_N)-1</t>
  </si>
  <si>
    <t xml:space="preserve">Current ÷ Previous</t>
  </si>
  <si>
    <t xml:space="preserve">=Curr_Revenue/Prev_Revenue</t>
  </si>
  <si>
    <t xml:space="preserve">Annual equivalent of a monthly rate</t>
  </si>
  <si>
    <t xml:space="preserve">(1 + monthly rate)^12 − 1</t>
  </si>
  <si>
    <t xml:space="preserve">=(1+rate)^12-1</t>
  </si>
  <si>
    <t xml:space="preserve">Why these rules</t>
  </si>
  <si>
    <t xml:space="preserve">•  Results appear only when previous revenue is above zero and current revenue is a number — exactly like the online calculator.</t>
  </si>
  <si>
    <t xml:space="preserve">•  Blank, zero or negative periods count as 1, as the online calculator does.</t>
  </si>
  <si>
    <t xml:space="preserve">•  Growth per period needs a current revenue above zero, because a root of a negative ratio has no real answer.</t>
  </si>
  <si>
    <t xml:space="preserve">•  Never divide total growth by the number of periods: that ignores compounding and overstates the rate.</t>
  </si>
  <si>
    <t xml:space="preserve">Do it in any spreadsheet</t>
  </si>
  <si>
    <t xml:space="preserve">Set-up</t>
  </si>
  <si>
    <t xml:space="preserve">Previous revenue in B1, current in B2, periods in B3.</t>
  </si>
  <si>
    <t xml:space="preserve">Simple growth</t>
  </si>
  <si>
    <t xml:space="preserve">=(B2-B1)/B1</t>
  </si>
  <si>
    <t xml:space="preserve">=(B2/B1)^(1/B3)-1</t>
  </si>
  <si>
    <t xml:space="preserve">Rolling 12 months</t>
  </si>
  <si>
    <t xml:space="preserve">=SUM(OFFSET(cell,0,0,-12,1)) against a monthly column</t>
  </si>
  <si>
    <t xml:space="preserve">Named ranges used</t>
  </si>
  <si>
    <t xml:space="preserve">Prev_Revenue</t>
  </si>
  <si>
    <t xml:space="preserve">'Revenue Growth Calculator'!D8</t>
  </si>
  <si>
    <t xml:space="preserve">Curr_Revenue</t>
  </si>
  <si>
    <t xml:space="preserve">'Revenue Growth Calculator'!D10</t>
  </si>
  <si>
    <t xml:space="preserve">Periods_N</t>
  </si>
  <si>
    <t xml:space="preserve">'Revenue Growth Calculator'!D12</t>
  </si>
  <si>
    <t xml:space="preserve">Growth_Result</t>
  </si>
  <si>
    <t xml:space="preserve">'Revenue Growth Calculator'!H11</t>
  </si>
  <si>
    <t xml:space="preserve">Revenue_Change</t>
  </si>
  <si>
    <t xml:space="preserve">'Revenue Growth Calculator'!I14</t>
  </si>
  <si>
    <t xml:space="preserve">Per_Period</t>
  </si>
  <si>
    <t xml:space="preserve">'Revenue Growth Calculator'!I15</t>
  </si>
  <si>
    <t xml:space="preserve">Revenue_Multiple</t>
  </si>
  <si>
    <t xml:space="preserve">'Revenue Growth Calculator'!I16</t>
  </si>
  <si>
    <t xml:space="preserve">H_CAGR</t>
  </si>
  <si>
    <t xml:space="preserve">'Growth History'!E49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</si>
  <si>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</si>
  <si>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</si>
  <si>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</si>
  <si>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</si>
  <si>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change matches the published 120,000</t>
  </si>
  <si>
    <t xml:space="preserve">Example 1 growth matches the published 30.00%</t>
  </si>
  <si>
    <t xml:space="preserve">Example 2 annual growth matches the published 79.59%</t>
  </si>
  <si>
    <t xml:space="preserve">Example 2 monthly decline gives about −46% (−45.96%)</t>
  </si>
  <si>
    <t xml:space="preserve">Example 3 startup growth matches the published 150.00%</t>
  </si>
  <si>
    <t xml:space="preserve">Example 3 established growth matches the published 15.00%</t>
  </si>
  <si>
    <t xml:space="preserve">Compounding table: 1% a month = 12.68%</t>
  </si>
  <si>
    <t xml:space="preserve">Compounding table: 2% a month = 26.82%</t>
  </si>
  <si>
    <t xml:space="preserve">Compounding table: 10% a month = 213.84%</t>
  </si>
  <si>
    <t xml:space="preserve">Calculator: previous × (1 + growth) = current</t>
  </si>
  <si>
    <t xml:space="preserve">Calculator: compounding the per-period rate returns the multiple</t>
  </si>
  <si>
    <t xml:space="preserve">Growth History: compounding the rate reproduces the latest revenue</t>
  </si>
  <si>
    <t xml:space="preserve">Overall status</t>
  </si>
  <si>
    <t xml:space="preserve">'N/A' means a check does not apply to the figures currently entered. Published values are the worked-example results on babadigit.com/revenue-growth-calculator.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</si>
</sst>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[RED]\-#,##0.00;\-"/>
    <numFmt numFmtId="166" formatCode="0.00%;[RED]\-0.00%;0.00%"/>
    <numFmt numFmtId="167" formatCode="0.##"/>
    <numFmt numFmtId="168" formatCode="\+#,##0.00;[RED]\-#,##0.00;0.00"/>
    <numFmt numFmtId="169" formatCode="\+0%;\-0%;0%"/>
    <numFmt numFmtId="170" formatCode="0.00\×"/>
    <numFmt numFmtId="171" formatCode="0"/>
    <numFmt numFmtId="172" formatCode="@"/>
    <numFmt numFmtId="173" formatCode="#,##0"/>
    <numFmt numFmtId="174" formatCode="0.00%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64748B"/>
      <name val="Arial"/>
      <family val="0"/>
      <charset val="1"/>
    </font>
    <font>
      <sz val="9"/>
      <color rgb="FF94A3B8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3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4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period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563e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'Growth History'!$C$8:$C$19</c:f>
              <c:strCach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'Growth History'!$D$8:$D$19</c:f>
              <c:numCache>
                <c:formatCode>#,##0.00;[RED]\-#,##0.00;\-</c:formatCode>
                <c:ptCount val="12"/>
                <c:pt idx="0">
                  <c:v>310000</c:v>
                </c:pt>
                <c:pt idx="1">
                  <c:v>355000</c:v>
                </c:pt>
                <c:pt idx="2">
                  <c:v>400000</c:v>
                </c:pt>
                <c:pt idx="3">
                  <c:v>520000</c:v>
                </c:pt>
                <c:pt idx="4">
                  <c:v>575000</c:v>
                </c:pt>
              </c:numCache>
            </c:numRef>
          </c:val>
        </c:ser>
        <c:gapWidth val="150"/>
        <c:overlap val="0"/>
        <c:axId val="4993768"/>
        <c:axId val="1889927"/>
      </c:barChart>
      <c:catAx>
        <c:axId val="499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89927"/>
        <c:crosses val="autoZero"/>
        <c:auto val="1"/>
        <c:lblAlgn val="ctr"/>
        <c:lblOffset val="100"/>
        <c:noMultiLvlLbl val="0"/>
      </c:catAx>
      <c:valAx>
        <c:axId val="18899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9376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6</xdr:row>
      <xdr:rowOff>0</xdr:rowOff>
    </xdr:from>
    <xdr:to>
      <xdr:col>15</xdr:col>
      <xdr:colOff>254160</xdr:colOff>
      <xdr:row>21</xdr:row>
      <xdr:rowOff>11520</xdr:rowOff>
    </xdr:to>
    <xdr:graphicFrame>
      <xdr:nvGraphicFramePr>
        <xdr:cNvPr id="0" name="Chart 1"/>
        <xdr:cNvGraphicFramePr/>
      </xdr:nvGraphicFramePr>
      <xdr:xfrm>
        <a:off x="5286240" y="1047600"/>
        <a:ext cx="53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18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30" hidden="false" customHeight="true" outlineLevel="0" collapsed="false">
      <c r="B19" s="8" t="s">
        <v>18</v>
      </c>
      <c r="C19" s="9" t="s">
        <v>19</v>
      </c>
    </row>
    <row r="21" customFormat="false" ht="19.5" hidden="false" customHeight="true" outlineLevel="0" collapsed="false">
      <c r="B21" s="5" t="s">
        <v>20</v>
      </c>
      <c r="C21" s="6"/>
    </row>
    <row r="22" customFormat="false" ht="19.5" hidden="false" customHeight="true" outlineLevel="0" collapsed="false">
      <c r="B22" s="10" t="s">
        <v>21</v>
      </c>
      <c r="C22" s="9" t="s">
        <v>22</v>
      </c>
    </row>
    <row r="23" customFormat="false" ht="19.5" hidden="false" customHeight="true" outlineLevel="0" collapsed="false">
      <c r="B23" s="11" t="s">
        <v>23</v>
      </c>
      <c r="C23" s="9" t="s">
        <v>24</v>
      </c>
    </row>
    <row r="24" customFormat="false" ht="19.5" hidden="false" customHeight="true" outlineLevel="0" collapsed="false">
      <c r="B24" s="12" t="s">
        <v>25</v>
      </c>
      <c r="C24" s="9" t="s">
        <v>26</v>
      </c>
    </row>
    <row r="25" customFormat="false" ht="19.5" hidden="false" customHeight="true" outlineLevel="0" collapsed="false">
      <c r="B25" s="13" t="s">
        <v>27</v>
      </c>
      <c r="C25" s="9" t="s">
        <v>28</v>
      </c>
    </row>
    <row r="27" customFormat="false" ht="19.5" hidden="false" customHeight="true" outlineLevel="0" collapsed="false">
      <c r="B27" s="5" t="s">
        <v>29</v>
      </c>
      <c r="C27" s="6"/>
    </row>
    <row r="28" customFormat="false" ht="18" hidden="false" customHeight="true" outlineLevel="0" collapsed="false">
      <c r="B28" s="8" t="s">
        <v>30</v>
      </c>
      <c r="C28" s="9" t="s">
        <v>31</v>
      </c>
    </row>
    <row r="29" customFormat="false" ht="30" hidden="false" customHeight="true" outlineLevel="0" collapsed="false">
      <c r="B29" s="8" t="s">
        <v>32</v>
      </c>
      <c r="C29" s="9" t="s">
        <v>33</v>
      </c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18" hidden="false" customHeight="true" outlineLevel="0" collapsed="false">
      <c r="B31" s="8" t="s">
        <v>36</v>
      </c>
      <c r="C31" s="9" t="s">
        <v>37</v>
      </c>
    </row>
    <row r="33" customFormat="false" ht="19.5" hidden="false" customHeight="true" outlineLevel="0" collapsed="false">
      <c r="B33" s="5" t="s">
        <v>38</v>
      </c>
      <c r="C33" s="6"/>
    </row>
    <row r="34" customFormat="false" ht="18" hidden="false" customHeight="true" outlineLevel="0" collapsed="false">
      <c r="B34" s="7" t="s">
        <v>39</v>
      </c>
      <c r="C34" s="7"/>
    </row>
    <row r="35" customFormat="false" ht="18" hidden="false" customHeight="true" outlineLevel="0" collapsed="false">
      <c r="B35" s="7" t="s">
        <v>40</v>
      </c>
      <c r="C35" s="7"/>
    </row>
    <row r="36" customFormat="false" ht="18" hidden="false" customHeight="true" outlineLevel="0" collapsed="false">
      <c r="B36" s="7" t="s">
        <v>41</v>
      </c>
      <c r="C36" s="7"/>
    </row>
    <row r="37" customFormat="false" ht="30" hidden="false" customHeight="true" outlineLevel="0" collapsed="false">
      <c r="B37" s="7" t="s">
        <v>42</v>
      </c>
      <c r="C37" s="7"/>
    </row>
    <row r="38" customFormat="false" ht="18" hidden="false" customHeight="true" outlineLevel="0" collapsed="false">
      <c r="B38" s="7" t="s">
        <v>43</v>
      </c>
      <c r="C38" s="7"/>
    </row>
    <row r="39" customFormat="false" ht="18" hidden="false" customHeight="true" outlineLevel="0" collapsed="false">
      <c r="B39" s="7" t="s">
        <v>44</v>
      </c>
      <c r="C39" s="7"/>
    </row>
    <row r="41" customFormat="false" ht="19.5" hidden="false" customHeight="true" outlineLevel="0" collapsed="false">
      <c r="B41" s="5" t="s">
        <v>45</v>
      </c>
      <c r="C41" s="6"/>
    </row>
    <row r="42" customFormat="false" ht="18" hidden="false" customHeight="true" outlineLevel="0" collapsed="false">
      <c r="B42" s="14" t="s">
        <v>46</v>
      </c>
      <c r="C42" s="9" t="s">
        <v>47</v>
      </c>
    </row>
    <row r="43" customFormat="false" ht="18" hidden="false" customHeight="true" outlineLevel="0" collapsed="false">
      <c r="B43" s="14" t="s">
        <v>48</v>
      </c>
      <c r="C43" s="9" t="s">
        <v>49</v>
      </c>
    </row>
    <row r="44" customFormat="false" ht="18" hidden="false" customHeight="true" outlineLevel="0" collapsed="false">
      <c r="B44" s="14" t="s">
        <v>50</v>
      </c>
      <c r="C44" s="9" t="s">
        <v>51</v>
      </c>
    </row>
    <row r="45" customFormat="false" ht="18" hidden="false" customHeight="true" outlineLevel="0" collapsed="false">
      <c r="B45" s="14" t="s">
        <v>52</v>
      </c>
      <c r="C45" s="9" t="s">
        <v>53</v>
      </c>
    </row>
    <row r="46" customFormat="false" ht="18" hidden="false" customHeight="true" outlineLevel="0" collapsed="false">
      <c r="B46" s="14" t="s">
        <v>54</v>
      </c>
      <c r="C46" s="9" t="s">
        <v>55</v>
      </c>
    </row>
    <row r="48" customFormat="false" ht="30" hidden="false" customHeight="true" outlineLevel="0" collapsed="false">
      <c r="B48" s="15" t="s">
        <v>56</v>
      </c>
      <c r="C48" s="15"/>
    </row>
  </sheetData>
  <mergeCells count="8">
    <mergeCell ref="B8:C8"/>
    <mergeCell ref="B34:C34"/>
    <mergeCell ref="B35:C35"/>
    <mergeCell ref="B36:C36"/>
    <mergeCell ref="B37:C37"/>
    <mergeCell ref="B38:C38"/>
    <mergeCell ref="B39:C39"/>
    <mergeCell ref="B48:C48"/>
  </mergeCells>
  <hyperlinks>
    <hyperlink ref="B42" location="'Revenue Growth Calculator'!A1" display="Revenue Growth Calculator"/>
    <hyperlink ref="B43" location="'Growth History'!A1" display="Growth History"/>
    <hyperlink ref="B44" location="'Worked Examples'!A1" display="Worked Examples"/>
    <hyperlink ref="B45" location="'Formula Guide'!A1" display="Formula Guide"/>
    <hyperlink ref="B46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57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58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400000</v>
      </c>
      <c r="E8" s="20" t="s">
        <v>59</v>
      </c>
      <c r="F8" s="20"/>
      <c r="H8" s="21" t="s">
        <v>60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16</v>
      </c>
      <c r="D10" s="19" t="n">
        <v>520000</v>
      </c>
      <c r="E10" s="20" t="s">
        <v>61</v>
      </c>
      <c r="F10" s="20"/>
      <c r="H10" s="22" t="s">
        <v>30</v>
      </c>
      <c r="I10" s="17"/>
    </row>
    <row r="11" customFormat="false" ht="15" hidden="false" customHeight="false" outlineLevel="0" collapsed="false">
      <c r="H11" s="23" t="n">
        <f aca="false">IF(AND(ISNUMBER(Prev_Revenue),ISNUMBER(Curr_Revenue),N(Prev_Revenue)&gt;0),(Curr_Revenue-Prev_Revenue)/Prev_Revenue,"—")</f>
        <v>0.3</v>
      </c>
      <c r="I11" s="23"/>
    </row>
    <row r="12" customFormat="false" ht="15" hidden="false" customHeight="true" outlineLevel="0" collapsed="false">
      <c r="B12" s="18" t="s">
        <v>18</v>
      </c>
      <c r="D12" s="24" t="n">
        <v>1</v>
      </c>
      <c r="E12" s="20" t="s">
        <v>62</v>
      </c>
      <c r="F12" s="20"/>
      <c r="H12" s="23"/>
      <c r="I12" s="23"/>
    </row>
    <row r="13" customFormat="false" ht="15" hidden="false" customHeight="false" outlineLevel="0" collapsed="false">
      <c r="H13" s="16"/>
      <c r="I13" s="17"/>
    </row>
    <row r="14" customFormat="false" ht="19.5" hidden="false" customHeight="true" outlineLevel="0" collapsed="false">
      <c r="B14" s="5" t="s">
        <v>63</v>
      </c>
      <c r="C14" s="6"/>
      <c r="D14" s="6"/>
      <c r="E14" s="6"/>
      <c r="F14" s="6"/>
      <c r="H14" s="25" t="s">
        <v>64</v>
      </c>
      <c r="I14" s="26" t="n">
        <f aca="false">IF(AND(ISNUMBER(Prev_Revenue),ISNUMBER(Curr_Revenue),N(Prev_Revenue)&gt;0),Curr_Revenue-Prev_Revenue,"—")</f>
        <v>120000</v>
      </c>
    </row>
    <row r="15" customFormat="false" ht="30" hidden="false" customHeight="true" outlineLevel="0" collapsed="false">
      <c r="B15" s="27" t="s">
        <v>65</v>
      </c>
      <c r="C15" s="28" t="s">
        <v>66</v>
      </c>
      <c r="D15" s="28" t="s">
        <v>67</v>
      </c>
      <c r="E15" s="28" t="s">
        <v>68</v>
      </c>
      <c r="H15" s="25" t="s">
        <v>32</v>
      </c>
      <c r="I15" s="29" t="n">
        <f aca="false">IF(AND(ISNUMBER(Prev_Revenue),ISNUMBER(Curr_Revenue),N(Prev_Revenue)&gt;0),IF(Curr_Revenue&gt;0,(Curr_Revenue/Prev_Revenue)^(1/IF(AND(ISNUMBER(Periods_N),N(Periods_N)&gt;0),Periods_N,1))-1,"—"),"—")</f>
        <v>0.3</v>
      </c>
    </row>
    <row r="16" customFormat="false" ht="15" hidden="false" customHeight="false" outlineLevel="0" collapsed="false">
      <c r="B16" s="30" t="n">
        <v>0.01</v>
      </c>
      <c r="C16" s="31" t="n">
        <f aca="false">(1+B16)^12-1</f>
        <v>0.12682503013197</v>
      </c>
      <c r="D16" s="32" t="n">
        <f aca="false">(1+B16)^12</f>
        <v>1.12682503013197</v>
      </c>
      <c r="E16" s="33" t="n">
        <f aca="false">B16*12</f>
        <v>0.12</v>
      </c>
      <c r="H16" s="25" t="s">
        <v>34</v>
      </c>
      <c r="I16" s="34" t="n">
        <f aca="false">IF(AND(ISNUMBER(Prev_Revenue),ISNUMBER(Curr_Revenue),N(Prev_Revenue)&gt;0),Curr_Revenue/Prev_Revenue,"—")</f>
        <v>1.3</v>
      </c>
    </row>
    <row r="17" customFormat="false" ht="15" hidden="false" customHeight="false" outlineLevel="0" collapsed="false">
      <c r="B17" s="30" t="n">
        <v>0.02</v>
      </c>
      <c r="C17" s="31" t="n">
        <f aca="false">(1+B17)^12-1</f>
        <v>0.268241794562546</v>
      </c>
      <c r="D17" s="32" t="n">
        <f aca="false">(1+B17)^12</f>
        <v>1.26824179456255</v>
      </c>
      <c r="E17" s="33" t="n">
        <f aca="false">B17*12</f>
        <v>0.24</v>
      </c>
      <c r="H17" s="16"/>
      <c r="I17" s="17"/>
    </row>
    <row r="18" customFormat="false" ht="15" hidden="false" customHeight="false" outlineLevel="0" collapsed="false">
      <c r="B18" s="30" t="n">
        <v>0.05</v>
      </c>
      <c r="C18" s="31" t="n">
        <f aca="false">(1+B18)^12-1</f>
        <v>0.79585632602213</v>
      </c>
      <c r="D18" s="32" t="n">
        <f aca="false">(1+B18)^12</f>
        <v>1.79585632602213</v>
      </c>
      <c r="E18" s="33" t="n">
        <f aca="false">B18*12</f>
        <v>0.6</v>
      </c>
      <c r="H18" s="35" t="str">
        <f aca="false">IF(AND(ISNUMBER(Prev_Revenue),ISNUMBER(Curr_Revenue),N(Prev_Revenue)&gt;0),"Over "&amp;IF(AND(ISNUMBER(Periods_N),N(Periods_N)&gt;0),Periods_N,1)&amp;" period(s).","")</f>
        <v>Over 1 period(s).</v>
      </c>
      <c r="I18" s="35"/>
    </row>
    <row r="19" customFormat="false" ht="15" hidden="false" customHeight="false" outlineLevel="0" collapsed="false">
      <c r="B19" s="30" t="n">
        <v>0.1</v>
      </c>
      <c r="C19" s="31" t="n">
        <f aca="false">(1+B19)^12-1</f>
        <v>2.138428376721</v>
      </c>
      <c r="D19" s="32" t="n">
        <f aca="false">(1+B19)^12</f>
        <v>3.138428376721</v>
      </c>
      <c r="E19" s="33" t="n">
        <f aca="false">B19*12</f>
        <v>1.2</v>
      </c>
      <c r="H19" s="16"/>
      <c r="I19" s="17"/>
    </row>
    <row r="20" customFormat="false" ht="15" hidden="false" customHeight="false" outlineLevel="0" collapsed="false">
      <c r="B20" s="30" t="n">
        <v>-0.05</v>
      </c>
      <c r="C20" s="31" t="n">
        <f aca="false">(1+B20)^12-1</f>
        <v>-0.459639912337363</v>
      </c>
      <c r="D20" s="32" t="n">
        <f aca="false">(1+B20)^12</f>
        <v>0.540360087662637</v>
      </c>
      <c r="E20" s="33" t="n">
        <f aca="false">B20*12</f>
        <v>-0.6</v>
      </c>
    </row>
    <row r="21" customFormat="false" ht="19.5" hidden="false" customHeight="true" outlineLevel="0" collapsed="false">
      <c r="B21" s="36" t="s">
        <v>69</v>
      </c>
      <c r="D21" s="24" t="n">
        <v>1</v>
      </c>
      <c r="E21" s="20" t="s">
        <v>70</v>
      </c>
      <c r="F21" s="20"/>
      <c r="H21" s="5" t="s">
        <v>71</v>
      </c>
      <c r="I21" s="6"/>
    </row>
    <row r="22" customFormat="false" ht="15" hidden="false" customHeight="false" outlineLevel="0" collapsed="false">
      <c r="B22" s="36" t="s">
        <v>72</v>
      </c>
      <c r="D22" s="37" t="n">
        <f aca="false">IF(ISNUMBER(Per_Period),(1+Per_Period)^N(Annualise_N)-1,"—")</f>
        <v>0.3</v>
      </c>
      <c r="H22" s="38" t="str">
        <f aca="false">IF(AND(ISNUMBER(Prev_Revenue),ISNUMBER(Curr_Revenue),N(Prev_Revenue)&gt;0),IF(Growth_Result&gt;=0,"Revenue grew "&amp;TEXT(Growth_Result*100,"0.00")&amp;"% over the period, an increase of "&amp;TEXT(Revenue_Change,"#,##0.00")&amp;". Check what happened to gross margin over the same stretch before treating it as good news.","Revenue fell "&amp;TEXT(ABS(Growth_Result)*100,"0.00")&amp;"%, a decrease of "&amp;TEXT(ABS(Revenue_Change),"#,##0.00")&amp;". Work out whether it was price, volume or lost customers before deciding what to do."),"Enter a previous revenue above zero and a current revenue to see a result.")</f>
        <v>Revenue grew 30.00% over the period, an increase of 120,000.00. Check what happened to gross margin over the same stretch before treating it as good news.</v>
      </c>
      <c r="I22" s="38"/>
    </row>
    <row r="23" customFormat="false" ht="15" hidden="false" customHeight="false" outlineLevel="0" collapsed="false">
      <c r="H23" s="38"/>
      <c r="I23" s="38"/>
    </row>
    <row r="24" customFormat="false" ht="30" hidden="false" customHeight="true" outlineLevel="0" collapsed="false">
      <c r="B24" s="20" t="s">
        <v>73</v>
      </c>
      <c r="C24" s="20"/>
      <c r="D24" s="20"/>
      <c r="E24" s="20"/>
      <c r="F24" s="20"/>
      <c r="H24" s="38"/>
      <c r="I24" s="38"/>
    </row>
    <row r="25" customFormat="false" ht="15" hidden="false" customHeight="false" outlineLevel="0" collapsed="false">
      <c r="B25" s="20"/>
      <c r="C25" s="20"/>
      <c r="D25" s="20"/>
      <c r="E25" s="20"/>
      <c r="F25" s="20"/>
      <c r="H25" s="38"/>
      <c r="I25" s="38"/>
    </row>
    <row r="26" customFormat="false" ht="15" hidden="false" customHeight="false" outlineLevel="0" collapsed="false">
      <c r="H26" s="38"/>
      <c r="I26" s="38"/>
    </row>
    <row r="27" customFormat="false" ht="15" hidden="false" customHeight="false" outlineLevel="0" collapsed="false">
      <c r="H27" s="38"/>
      <c r="I27" s="38"/>
    </row>
    <row r="29" customFormat="false" ht="19.5" hidden="false" customHeight="true" outlineLevel="0" collapsed="false">
      <c r="H29" s="5" t="s">
        <v>74</v>
      </c>
      <c r="I29" s="6"/>
    </row>
    <row r="30" customFormat="false" ht="15" hidden="false" customHeight="false" outlineLevel="0" collapsed="false">
      <c r="H30" s="39" t="str">
        <f aca="false">IF(NOT(ISNUMBER(Prev_Revenue)),"Check — enter the previous revenue",IF(Prev_Revenue&lt;=0,"Check — previous revenue must be above zero","OK — previous revenue entered"))</f>
        <v>OK — previous revenue entered</v>
      </c>
      <c r="I30" s="39"/>
    </row>
    <row r="31" customFormat="false" ht="15" hidden="false" customHeight="false" outlineLevel="0" collapsed="false">
      <c r="H31" s="39" t="str">
        <f aca="false">IF(NOT(ISNUMBER(Curr_Revenue)),"Check — enter the current revenue",IF(Curr_Revenue&lt;=0,"Check — growth per period needs a current revenue above zero","OK — current revenue entered"))</f>
        <v>OK — current revenue entered</v>
      </c>
      <c r="I31" s="39"/>
    </row>
    <row r="32" customFormat="false" ht="15" hidden="false" customHeight="false" outlineLevel="0" collapsed="false">
      <c r="H32" s="39" t="str">
        <f aca="false">IF(AND(ISNUMBER(Periods_N),N(Periods_N)&gt;0),"OK — "&amp;Periods_N&amp;" period(s)","OK — periods blank or zero, treated as 1")</f>
        <v>OK — 1 period(s)</v>
      </c>
      <c r="I32" s="39"/>
    </row>
    <row r="34" customFormat="false" ht="15" hidden="false" customHeight="true" outlineLevel="0" collapsed="false">
      <c r="H34" s="20" t="s">
        <v>75</v>
      </c>
      <c r="I34" s="20"/>
    </row>
    <row r="35" customFormat="false" ht="15" hidden="false" customHeight="false" outlineLevel="0" collapsed="false">
      <c r="H35" s="20"/>
      <c r="I35" s="20"/>
    </row>
  </sheetData>
  <mergeCells count="12">
    <mergeCell ref="E8:F8"/>
    <mergeCell ref="E10:F10"/>
    <mergeCell ref="H11:I12"/>
    <mergeCell ref="E12:F12"/>
    <mergeCell ref="H18:I18"/>
    <mergeCell ref="E21:F21"/>
    <mergeCell ref="H22:I27"/>
    <mergeCell ref="B24:F25"/>
    <mergeCell ref="H30:I30"/>
    <mergeCell ref="H31:I31"/>
    <mergeCell ref="H32:I32"/>
    <mergeCell ref="H34:I35"/>
  </mergeCells>
  <conditionalFormatting sqref="C16">
    <cfRule type="expression" priority="2" aboveAverage="0" equalAverage="0" bottom="0" percent="0" rank="0" text="" dxfId="0">
      <formula>AND(ISNUMBER($C$16),$C$16&lt;0)</formula>
    </cfRule>
  </conditionalFormatting>
  <conditionalFormatting sqref="C17">
    <cfRule type="expression" priority="3" aboveAverage="0" equalAverage="0" bottom="0" percent="0" rank="0" text="" dxfId="0">
      <formula>AND(ISNUMBER($C$17),$C$17&lt;0)</formula>
    </cfRule>
  </conditionalFormatting>
  <conditionalFormatting sqref="C18">
    <cfRule type="expression" priority="4" aboveAverage="0" equalAverage="0" bottom="0" percent="0" rank="0" text="" dxfId="0">
      <formula>AND(ISNUMBER($C$18),$C$18&lt;0)</formula>
    </cfRule>
  </conditionalFormatting>
  <conditionalFormatting sqref="C19">
    <cfRule type="expression" priority="5" aboveAverage="0" equalAverage="0" bottom="0" percent="0" rank="0" text="" dxfId="0">
      <formula>AND(ISNUMBER($C$19),$C$19&lt;0)</formula>
    </cfRule>
  </conditionalFormatting>
  <conditionalFormatting sqref="C20">
    <cfRule type="expression" priority="6" aboveAverage="0" equalAverage="0" bottom="0" percent="0" rank="0" text="" dxfId="0">
      <formula>AND(ISNUMBER($C$20),$C$20&lt;0)</formula>
    </cfRule>
  </conditionalFormatting>
  <conditionalFormatting sqref="H11">
    <cfRule type="expression" priority="7" aboveAverage="0" equalAverage="0" bottom="0" percent="0" rank="0" text="" dxfId="1">
      <formula>AND(ISNUMBER($H$11),$H$11&lt;0)</formula>
    </cfRule>
  </conditionalFormatting>
  <conditionalFormatting sqref="I14">
    <cfRule type="expression" priority="8" aboveAverage="0" equalAverage="0" bottom="0" percent="0" rank="0" text="" dxfId="2">
      <formula>AND(ISNUMBER($I$14),$I$14&lt;0)</formula>
    </cfRule>
  </conditionalFormatting>
  <conditionalFormatting sqref="I15">
    <cfRule type="expression" priority="9" aboveAverage="0" equalAverage="0" bottom="0" percent="0" rank="0" text="" dxfId="2">
      <formula>AND(ISNUMBER($I$15),$I$15&lt;0)</formula>
    </cfRule>
  </conditionalFormatting>
  <conditionalFormatting sqref="I16">
    <cfRule type="expression" priority="10" aboveAverage="0" equalAverage="0" bottom="0" percent="0" rank="0" text="" dxfId="2">
      <formula>AND(ISNUMBER($I$16),$I$16&lt;0)</formula>
    </cfRule>
  </conditionalFormatting>
  <conditionalFormatting sqref="H30">
    <cfRule type="expression" priority="11" aboveAverage="0" equalAverage="0" bottom="0" percent="0" rank="0" text="" dxfId="3">
      <formula>LEFT(H30,5)="Check"</formula>
    </cfRule>
    <cfRule type="expression" priority="12" aboveAverage="0" equalAverage="0" bottom="0" percent="0" rank="0" text="" dxfId="4">
      <formula>LEFT(H30,2)="OK"</formula>
    </cfRule>
  </conditionalFormatting>
  <conditionalFormatting sqref="H31">
    <cfRule type="expression" priority="13" aboveAverage="0" equalAverage="0" bottom="0" percent="0" rank="0" text="" dxfId="3">
      <formula>LEFT(H31,5)="Check"</formula>
    </cfRule>
    <cfRule type="expression" priority="14" aboveAverage="0" equalAverage="0" bottom="0" percent="0" rank="0" text="" dxfId="4">
      <formula>LEFT(H31,2)="OK"</formula>
    </cfRule>
  </conditionalFormatting>
  <conditionalFormatting sqref="H32">
    <cfRule type="expression" priority="15" aboveAverage="0" equalAverage="0" bottom="0" percent="0" rank="0" text="" dxfId="3">
      <formula>LEFT(H32,5)="Check"</formula>
    </cfRule>
    <cfRule type="expression" priority="16" aboveAverage="0" equalAverage="0" bottom="0" percent="0" rank="0" text="" dxfId="4">
      <formula>LEFT(H32,2)="OK"</formula>
    </cfRule>
  </conditionalFormatting>
  <dataValidations count="1">
    <dataValidation allowBlank="true" error="Enter a number." errorStyle="stop" errorTitle="Value" operator="between" showDropDown="false" showErrorMessage="true" showInputMessage="false" sqref="D8:D12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O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5"/>
    <col collapsed="false" customWidth="true" hidden="false" outlineLevel="0" max="7" min="7" style="0" width="3"/>
    <col collapsed="false" customWidth="true" hidden="false" outlineLevel="0" max="14" min="8" style="0" width="10"/>
    <col collapsed="false" customWidth="true" hidden="false" outlineLevel="0" max="15" min="1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0" hidden="false" customHeight="true" outlineLevel="0" collapsed="false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9.5" hidden="false" customHeight="true" outlineLevel="0" collapsed="false">
      <c r="A3" s="1"/>
      <c r="B3" s="3" t="s">
        <v>76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7" customFormat="false" ht="30" hidden="false" customHeight="true" outlineLevel="0" collapsed="false">
      <c r="B7" s="27" t="s">
        <v>77</v>
      </c>
      <c r="C7" s="28" t="s">
        <v>78</v>
      </c>
      <c r="D7" s="28" t="s">
        <v>79</v>
      </c>
      <c r="E7" s="28" t="s">
        <v>80</v>
      </c>
      <c r="F7" s="28" t="s">
        <v>81</v>
      </c>
    </row>
    <row r="8" customFormat="false" ht="15" hidden="false" customHeight="false" outlineLevel="0" collapsed="false">
      <c r="B8" s="40" t="n">
        <v>0</v>
      </c>
      <c r="C8" s="41" t="s">
        <v>82</v>
      </c>
      <c r="D8" s="19" t="n">
        <v>310000</v>
      </c>
      <c r="E8" s="42"/>
      <c r="F8" s="31" t="n">
        <f aca="false">IF(AND(ISNUMBER(D8),ISNUMBER($D$8),N($D$8)&gt;0),D8/$D$8-1,"")</f>
        <v>0</v>
      </c>
    </row>
    <row r="9" customFormat="false" ht="15" hidden="false" customHeight="false" outlineLevel="0" collapsed="false">
      <c r="B9" s="40" t="n">
        <v>1</v>
      </c>
      <c r="C9" s="41" t="s">
        <v>83</v>
      </c>
      <c r="D9" s="19" t="n">
        <v>355000</v>
      </c>
      <c r="E9" s="31" t="n">
        <f aca="false">IF(AND(ISNUMBER(D9),ISNUMBER(D8)),IF(N(D8)&gt;0,D9/D8-1,""),"")</f>
        <v>0.145161290322581</v>
      </c>
      <c r="F9" s="31" t="n">
        <f aca="false">IF(AND(ISNUMBER(D9),ISNUMBER($D$8),N($D$8)&gt;0),D9/$D$8-1,"")</f>
        <v>0.145161290322581</v>
      </c>
    </row>
    <row r="10" customFormat="false" ht="15" hidden="false" customHeight="false" outlineLevel="0" collapsed="false">
      <c r="B10" s="40" t="n">
        <v>2</v>
      </c>
      <c r="C10" s="41" t="s">
        <v>84</v>
      </c>
      <c r="D10" s="19" t="n">
        <v>400000</v>
      </c>
      <c r="E10" s="31" t="n">
        <f aca="false">IF(AND(ISNUMBER(D10),ISNUMBER(D9)),IF(N(D9)&gt;0,D10/D9-1,""),"")</f>
        <v>0.126760563380282</v>
      </c>
      <c r="F10" s="31" t="n">
        <f aca="false">IF(AND(ISNUMBER(D10),ISNUMBER($D$8),N($D$8)&gt;0),D10/$D$8-1,"")</f>
        <v>0.290322580645161</v>
      </c>
    </row>
    <row r="11" customFormat="false" ht="15" hidden="false" customHeight="false" outlineLevel="0" collapsed="false">
      <c r="B11" s="40" t="n">
        <v>3</v>
      </c>
      <c r="C11" s="41" t="s">
        <v>85</v>
      </c>
      <c r="D11" s="19" t="n">
        <v>520000</v>
      </c>
      <c r="E11" s="31" t="n">
        <f aca="false">IF(AND(ISNUMBER(D11),ISNUMBER(D10)),IF(N(D10)&gt;0,D11/D10-1,""),"")</f>
        <v>0.3</v>
      </c>
      <c r="F11" s="31" t="n">
        <f aca="false">IF(AND(ISNUMBER(D11),ISNUMBER($D$8),N($D$8)&gt;0),D11/$D$8-1,"")</f>
        <v>0.67741935483871</v>
      </c>
    </row>
    <row r="12" customFormat="false" ht="15" hidden="false" customHeight="false" outlineLevel="0" collapsed="false">
      <c r="B12" s="40" t="n">
        <v>4</v>
      </c>
      <c r="C12" s="41" t="s">
        <v>86</v>
      </c>
      <c r="D12" s="19" t="n">
        <v>575000</v>
      </c>
      <c r="E12" s="31" t="n">
        <f aca="false">IF(AND(ISNUMBER(D12),ISNUMBER(D11)),IF(N(D11)&gt;0,D12/D11-1,""),"")</f>
        <v>0.105769230769231</v>
      </c>
      <c r="F12" s="31" t="n">
        <f aca="false">IF(AND(ISNUMBER(D12),ISNUMBER($D$8),N($D$8)&gt;0),D12/$D$8-1,"")</f>
        <v>0.854838709677419</v>
      </c>
    </row>
    <row r="13" customFormat="false" ht="15" hidden="false" customHeight="false" outlineLevel="0" collapsed="false">
      <c r="B13" s="40" t="n">
        <v>5</v>
      </c>
      <c r="C13" s="41"/>
      <c r="D13" s="19"/>
      <c r="E13" s="31" t="str">
        <f aca="false">IF(AND(ISNUMBER(D13),ISNUMBER(D12)),IF(N(D12)&gt;0,D13/D12-1,""),"")</f>
        <v/>
      </c>
      <c r="F13" s="31" t="str">
        <f aca="false">IF(AND(ISNUMBER(D13),ISNUMBER($D$8),N($D$8)&gt;0),D13/$D$8-1,"")</f>
        <v/>
      </c>
    </row>
    <row r="14" customFormat="false" ht="15" hidden="false" customHeight="false" outlineLevel="0" collapsed="false">
      <c r="B14" s="40" t="n">
        <v>6</v>
      </c>
      <c r="C14" s="41"/>
      <c r="D14" s="19"/>
      <c r="E14" s="31" t="str">
        <f aca="false">IF(AND(ISNUMBER(D14),ISNUMBER(D13)),IF(N(D13)&gt;0,D14/D13-1,""),"")</f>
        <v/>
      </c>
      <c r="F14" s="31" t="str">
        <f aca="false">IF(AND(ISNUMBER(D14),ISNUMBER($D$8),N($D$8)&gt;0),D14/$D$8-1,"")</f>
        <v/>
      </c>
    </row>
    <row r="15" customFormat="false" ht="15" hidden="false" customHeight="false" outlineLevel="0" collapsed="false">
      <c r="B15" s="40" t="n">
        <v>7</v>
      </c>
      <c r="C15" s="41"/>
      <c r="D15" s="19"/>
      <c r="E15" s="31" t="str">
        <f aca="false">IF(AND(ISNUMBER(D15),ISNUMBER(D14)),IF(N(D14)&gt;0,D15/D14-1,""),"")</f>
        <v/>
      </c>
      <c r="F15" s="31" t="str">
        <f aca="false">IF(AND(ISNUMBER(D15),ISNUMBER($D$8),N($D$8)&gt;0),D15/$D$8-1,"")</f>
        <v/>
      </c>
    </row>
    <row r="16" customFormat="false" ht="15" hidden="false" customHeight="false" outlineLevel="0" collapsed="false">
      <c r="B16" s="40" t="n">
        <v>8</v>
      </c>
      <c r="C16" s="41"/>
      <c r="D16" s="19"/>
      <c r="E16" s="31" t="str">
        <f aca="false">IF(AND(ISNUMBER(D16),ISNUMBER(D15)),IF(N(D15)&gt;0,D16/D15-1,""),"")</f>
        <v/>
      </c>
      <c r="F16" s="31" t="str">
        <f aca="false">IF(AND(ISNUMBER(D16),ISNUMBER($D$8),N($D$8)&gt;0),D16/$D$8-1,"")</f>
        <v/>
      </c>
    </row>
    <row r="17" customFormat="false" ht="15" hidden="false" customHeight="false" outlineLevel="0" collapsed="false">
      <c r="B17" s="40" t="n">
        <v>9</v>
      </c>
      <c r="C17" s="41"/>
      <c r="D17" s="19"/>
      <c r="E17" s="31" t="str">
        <f aca="false">IF(AND(ISNUMBER(D17),ISNUMBER(D16)),IF(N(D16)&gt;0,D17/D16-1,""),"")</f>
        <v/>
      </c>
      <c r="F17" s="31" t="str">
        <f aca="false">IF(AND(ISNUMBER(D17),ISNUMBER($D$8),N($D$8)&gt;0),D17/$D$8-1,"")</f>
        <v/>
      </c>
    </row>
    <row r="18" customFormat="false" ht="15" hidden="false" customHeight="false" outlineLevel="0" collapsed="false">
      <c r="B18" s="40" t="n">
        <v>10</v>
      </c>
      <c r="C18" s="41"/>
      <c r="D18" s="19"/>
      <c r="E18" s="31" t="str">
        <f aca="false">IF(AND(ISNUMBER(D18),ISNUMBER(D17)),IF(N(D17)&gt;0,D18/D17-1,""),"")</f>
        <v/>
      </c>
      <c r="F18" s="31" t="str">
        <f aca="false">IF(AND(ISNUMBER(D18),ISNUMBER($D$8),N($D$8)&gt;0),D18/$D$8-1,"")</f>
        <v/>
      </c>
    </row>
    <row r="19" customFormat="false" ht="15" hidden="false" customHeight="false" outlineLevel="0" collapsed="false">
      <c r="B19" s="40" t="n">
        <v>11</v>
      </c>
      <c r="C19" s="41"/>
      <c r="D19" s="19"/>
      <c r="E19" s="31" t="str">
        <f aca="false">IF(AND(ISNUMBER(D19),ISNUMBER(D18)),IF(N(D18)&gt;0,D19/D18-1,""),"")</f>
        <v/>
      </c>
      <c r="F19" s="31" t="str">
        <f aca="false">IF(AND(ISNUMBER(D19),ISNUMBER($D$8),N($D$8)&gt;0),D19/$D$8-1,"")</f>
        <v/>
      </c>
    </row>
    <row r="20" customFormat="false" ht="15" hidden="false" customHeight="false" outlineLevel="0" collapsed="false">
      <c r="B20" s="40" t="n">
        <v>12</v>
      </c>
      <c r="C20" s="41"/>
      <c r="D20" s="19"/>
      <c r="E20" s="31" t="str">
        <f aca="false">IF(AND(ISNUMBER(D20),ISNUMBER(D19)),IF(N(D19)&gt;0,D20/D19-1,""),"")</f>
        <v/>
      </c>
      <c r="F20" s="31" t="str">
        <f aca="false">IF(AND(ISNUMBER(D20),ISNUMBER($D$8),N($D$8)&gt;0),D20/$D$8-1,"")</f>
        <v/>
      </c>
    </row>
    <row r="21" customFormat="false" ht="15" hidden="false" customHeight="false" outlineLevel="0" collapsed="false">
      <c r="B21" s="40" t="n">
        <v>13</v>
      </c>
      <c r="C21" s="41"/>
      <c r="D21" s="19"/>
      <c r="E21" s="31" t="str">
        <f aca="false">IF(AND(ISNUMBER(D21),ISNUMBER(D20)),IF(N(D20)&gt;0,D21/D20-1,""),"")</f>
        <v/>
      </c>
      <c r="F21" s="31" t="str">
        <f aca="false">IF(AND(ISNUMBER(D21),ISNUMBER($D$8),N($D$8)&gt;0),D21/$D$8-1,"")</f>
        <v/>
      </c>
    </row>
    <row r="22" customFormat="false" ht="15" hidden="false" customHeight="false" outlineLevel="0" collapsed="false">
      <c r="B22" s="40" t="n">
        <v>14</v>
      </c>
      <c r="C22" s="41"/>
      <c r="D22" s="19"/>
      <c r="E22" s="31" t="str">
        <f aca="false">IF(AND(ISNUMBER(D22),ISNUMBER(D21)),IF(N(D21)&gt;0,D22/D21-1,""),"")</f>
        <v/>
      </c>
      <c r="F22" s="31" t="str">
        <f aca="false">IF(AND(ISNUMBER(D22),ISNUMBER($D$8),N($D$8)&gt;0),D22/$D$8-1,"")</f>
        <v/>
      </c>
    </row>
    <row r="23" customFormat="false" ht="15" hidden="false" customHeight="false" outlineLevel="0" collapsed="false">
      <c r="B23" s="40" t="n">
        <v>15</v>
      </c>
      <c r="C23" s="41"/>
      <c r="D23" s="19"/>
      <c r="E23" s="31" t="str">
        <f aca="false">IF(AND(ISNUMBER(D23),ISNUMBER(D22)),IF(N(D22)&gt;0,D23/D22-1,""),"")</f>
        <v/>
      </c>
      <c r="F23" s="31" t="str">
        <f aca="false">IF(AND(ISNUMBER(D23),ISNUMBER($D$8),N($D$8)&gt;0),D23/$D$8-1,"")</f>
        <v/>
      </c>
    </row>
    <row r="24" customFormat="false" ht="15" hidden="false" customHeight="false" outlineLevel="0" collapsed="false">
      <c r="B24" s="40" t="n">
        <v>16</v>
      </c>
      <c r="C24" s="41"/>
      <c r="D24" s="19"/>
      <c r="E24" s="31" t="str">
        <f aca="false">IF(AND(ISNUMBER(D24),ISNUMBER(D23)),IF(N(D23)&gt;0,D24/D23-1,""),"")</f>
        <v/>
      </c>
      <c r="F24" s="31" t="str">
        <f aca="false">IF(AND(ISNUMBER(D24),ISNUMBER($D$8),N($D$8)&gt;0),D24/$D$8-1,"")</f>
        <v/>
      </c>
    </row>
    <row r="25" customFormat="false" ht="15" hidden="false" customHeight="false" outlineLevel="0" collapsed="false">
      <c r="B25" s="40" t="n">
        <v>17</v>
      </c>
      <c r="C25" s="41"/>
      <c r="D25" s="19"/>
      <c r="E25" s="31" t="str">
        <f aca="false">IF(AND(ISNUMBER(D25),ISNUMBER(D24)),IF(N(D24)&gt;0,D25/D24-1,""),"")</f>
        <v/>
      </c>
      <c r="F25" s="31" t="str">
        <f aca="false">IF(AND(ISNUMBER(D25),ISNUMBER($D$8),N($D$8)&gt;0),D25/$D$8-1,"")</f>
        <v/>
      </c>
    </row>
    <row r="26" customFormat="false" ht="15" hidden="false" customHeight="true" outlineLevel="0" collapsed="false">
      <c r="B26" s="40" t="n">
        <v>18</v>
      </c>
      <c r="C26" s="41"/>
      <c r="D26" s="19"/>
      <c r="E26" s="31" t="str">
        <f aca="false">IF(AND(ISNUMBER(D26),ISNUMBER(D25)),IF(N(D25)&gt;0,D26/D25-1,""),"")</f>
        <v/>
      </c>
      <c r="F26" s="31" t="str">
        <f aca="false">IF(AND(ISNUMBER(D26),ISNUMBER($D$8),N($D$8)&gt;0),D26/$D$8-1,"")</f>
        <v/>
      </c>
      <c r="H26" s="20" t="s">
        <v>87</v>
      </c>
      <c r="I26" s="20"/>
      <c r="J26" s="20"/>
      <c r="K26" s="20"/>
      <c r="L26" s="20"/>
      <c r="M26" s="20"/>
      <c r="N26" s="20"/>
    </row>
    <row r="27" customFormat="false" ht="15" hidden="false" customHeight="false" outlineLevel="0" collapsed="false">
      <c r="B27" s="40" t="n">
        <v>19</v>
      </c>
      <c r="C27" s="41"/>
      <c r="D27" s="19"/>
      <c r="E27" s="31" t="str">
        <f aca="false">IF(AND(ISNUMBER(D27),ISNUMBER(D26)),IF(N(D26)&gt;0,D27/D26-1,""),"")</f>
        <v/>
      </c>
      <c r="F27" s="31" t="str">
        <f aca="false">IF(AND(ISNUMBER(D27),ISNUMBER($D$8),N($D$8)&gt;0),D27/$D$8-1,"")</f>
        <v/>
      </c>
      <c r="H27" s="20"/>
      <c r="I27" s="20"/>
      <c r="J27" s="20"/>
      <c r="K27" s="20"/>
      <c r="L27" s="20"/>
      <c r="M27" s="20"/>
      <c r="N27" s="20"/>
    </row>
    <row r="28" customFormat="false" ht="15" hidden="false" customHeight="false" outlineLevel="0" collapsed="false">
      <c r="B28" s="40" t="n">
        <v>20</v>
      </c>
      <c r="C28" s="41"/>
      <c r="D28" s="19"/>
      <c r="E28" s="31" t="str">
        <f aca="false">IF(AND(ISNUMBER(D28),ISNUMBER(D27)),IF(N(D27)&gt;0,D28/D27-1,""),"")</f>
        <v/>
      </c>
      <c r="F28" s="31" t="str">
        <f aca="false">IF(AND(ISNUMBER(D28),ISNUMBER($D$8),N($D$8)&gt;0),D28/$D$8-1,"")</f>
        <v/>
      </c>
    </row>
    <row r="29" customFormat="false" ht="15" hidden="false" customHeight="false" outlineLevel="0" collapsed="false">
      <c r="B29" s="40" t="n">
        <v>21</v>
      </c>
      <c r="C29" s="41"/>
      <c r="D29" s="19"/>
      <c r="E29" s="31" t="str">
        <f aca="false">IF(AND(ISNUMBER(D29),ISNUMBER(D28)),IF(N(D28)&gt;0,D29/D28-1,""),"")</f>
        <v/>
      </c>
      <c r="F29" s="31" t="str">
        <f aca="false">IF(AND(ISNUMBER(D29),ISNUMBER($D$8),N($D$8)&gt;0),D29/$D$8-1,"")</f>
        <v/>
      </c>
    </row>
    <row r="30" customFormat="false" ht="15" hidden="false" customHeight="false" outlineLevel="0" collapsed="false">
      <c r="B30" s="40" t="n">
        <v>22</v>
      </c>
      <c r="C30" s="41"/>
      <c r="D30" s="19"/>
      <c r="E30" s="31" t="str">
        <f aca="false">IF(AND(ISNUMBER(D30),ISNUMBER(D29)),IF(N(D29)&gt;0,D30/D29-1,""),"")</f>
        <v/>
      </c>
      <c r="F30" s="31" t="str">
        <f aca="false">IF(AND(ISNUMBER(D30),ISNUMBER($D$8),N($D$8)&gt;0),D30/$D$8-1,"")</f>
        <v/>
      </c>
    </row>
    <row r="31" customFormat="false" ht="15" hidden="false" customHeight="false" outlineLevel="0" collapsed="false">
      <c r="B31" s="40" t="n">
        <v>23</v>
      </c>
      <c r="C31" s="41"/>
      <c r="D31" s="19"/>
      <c r="E31" s="31" t="str">
        <f aca="false">IF(AND(ISNUMBER(D31),ISNUMBER(D30)),IF(N(D30)&gt;0,D31/D30-1,""),"")</f>
        <v/>
      </c>
      <c r="F31" s="31" t="str">
        <f aca="false">IF(AND(ISNUMBER(D31),ISNUMBER($D$8),N($D$8)&gt;0),D31/$D$8-1,"")</f>
        <v/>
      </c>
    </row>
    <row r="32" customFormat="false" ht="15" hidden="false" customHeight="false" outlineLevel="0" collapsed="false">
      <c r="B32" s="40" t="n">
        <v>24</v>
      </c>
      <c r="C32" s="41"/>
      <c r="D32" s="19"/>
      <c r="E32" s="31" t="str">
        <f aca="false">IF(AND(ISNUMBER(D32),ISNUMBER(D31)),IF(N(D31)&gt;0,D32/D31-1,""),"")</f>
        <v/>
      </c>
      <c r="F32" s="31" t="str">
        <f aca="false">IF(AND(ISNUMBER(D32),ISNUMBER($D$8),N($D$8)&gt;0),D32/$D$8-1,"")</f>
        <v/>
      </c>
    </row>
    <row r="33" customFormat="false" ht="15" hidden="false" customHeight="false" outlineLevel="0" collapsed="false">
      <c r="B33" s="40" t="n">
        <v>25</v>
      </c>
      <c r="C33" s="41"/>
      <c r="D33" s="19"/>
      <c r="E33" s="31" t="str">
        <f aca="false">IF(AND(ISNUMBER(D33),ISNUMBER(D32)),IF(N(D32)&gt;0,D33/D32-1,""),"")</f>
        <v/>
      </c>
      <c r="F33" s="31" t="str">
        <f aca="false">IF(AND(ISNUMBER(D33),ISNUMBER($D$8),N($D$8)&gt;0),D33/$D$8-1,"")</f>
        <v/>
      </c>
    </row>
    <row r="34" customFormat="false" ht="15" hidden="false" customHeight="false" outlineLevel="0" collapsed="false">
      <c r="B34" s="40" t="n">
        <v>26</v>
      </c>
      <c r="C34" s="41"/>
      <c r="D34" s="19"/>
      <c r="E34" s="31" t="str">
        <f aca="false">IF(AND(ISNUMBER(D34),ISNUMBER(D33)),IF(N(D33)&gt;0,D34/D33-1,""),"")</f>
        <v/>
      </c>
      <c r="F34" s="31" t="str">
        <f aca="false">IF(AND(ISNUMBER(D34),ISNUMBER($D$8),N($D$8)&gt;0),D34/$D$8-1,"")</f>
        <v/>
      </c>
    </row>
    <row r="35" customFormat="false" ht="15" hidden="false" customHeight="false" outlineLevel="0" collapsed="false">
      <c r="B35" s="40" t="n">
        <v>27</v>
      </c>
      <c r="C35" s="41"/>
      <c r="D35" s="19"/>
      <c r="E35" s="31" t="str">
        <f aca="false">IF(AND(ISNUMBER(D35),ISNUMBER(D34)),IF(N(D34)&gt;0,D35/D34-1,""),"")</f>
        <v/>
      </c>
      <c r="F35" s="31" t="str">
        <f aca="false">IF(AND(ISNUMBER(D35),ISNUMBER($D$8),N($D$8)&gt;0),D35/$D$8-1,"")</f>
        <v/>
      </c>
    </row>
    <row r="36" customFormat="false" ht="15" hidden="false" customHeight="false" outlineLevel="0" collapsed="false">
      <c r="B36" s="40" t="n">
        <v>28</v>
      </c>
      <c r="C36" s="41"/>
      <c r="D36" s="19"/>
      <c r="E36" s="31" t="str">
        <f aca="false">IF(AND(ISNUMBER(D36),ISNUMBER(D35)),IF(N(D35)&gt;0,D36/D35-1,""),"")</f>
        <v/>
      </c>
      <c r="F36" s="31" t="str">
        <f aca="false">IF(AND(ISNUMBER(D36),ISNUMBER($D$8),N($D$8)&gt;0),D36/$D$8-1,"")</f>
        <v/>
      </c>
    </row>
    <row r="37" customFormat="false" ht="15" hidden="false" customHeight="false" outlineLevel="0" collapsed="false">
      <c r="B37" s="40" t="n">
        <v>29</v>
      </c>
      <c r="C37" s="41"/>
      <c r="D37" s="19"/>
      <c r="E37" s="31" t="str">
        <f aca="false">IF(AND(ISNUMBER(D37),ISNUMBER(D36)),IF(N(D36)&gt;0,D37/D36-1,""),"")</f>
        <v/>
      </c>
      <c r="F37" s="31" t="str">
        <f aca="false">IF(AND(ISNUMBER(D37),ISNUMBER($D$8),N($D$8)&gt;0),D37/$D$8-1,"")</f>
        <v/>
      </c>
    </row>
    <row r="38" customFormat="false" ht="15" hidden="false" customHeight="false" outlineLevel="0" collapsed="false">
      <c r="B38" s="40" t="n">
        <v>30</v>
      </c>
      <c r="C38" s="41"/>
      <c r="D38" s="19"/>
      <c r="E38" s="31" t="str">
        <f aca="false">IF(AND(ISNUMBER(D38),ISNUMBER(D37)),IF(N(D37)&gt;0,D38/D37-1,""),"")</f>
        <v/>
      </c>
      <c r="F38" s="31" t="str">
        <f aca="false">IF(AND(ISNUMBER(D38),ISNUMBER($D$8),N($D$8)&gt;0),D38/$D$8-1,"")</f>
        <v/>
      </c>
    </row>
    <row r="39" customFormat="false" ht="15" hidden="false" customHeight="false" outlineLevel="0" collapsed="false">
      <c r="B39" s="40" t="n">
        <v>31</v>
      </c>
      <c r="C39" s="41"/>
      <c r="D39" s="19"/>
      <c r="E39" s="31" t="str">
        <f aca="false">IF(AND(ISNUMBER(D39),ISNUMBER(D38)),IF(N(D38)&gt;0,D39/D38-1,""),"")</f>
        <v/>
      </c>
      <c r="F39" s="31" t="str">
        <f aca="false">IF(AND(ISNUMBER(D39),ISNUMBER($D$8),N($D$8)&gt;0),D39/$D$8-1,"")</f>
        <v/>
      </c>
    </row>
    <row r="40" customFormat="false" ht="15" hidden="false" customHeight="false" outlineLevel="0" collapsed="false">
      <c r="B40" s="40" t="n">
        <v>32</v>
      </c>
      <c r="C40" s="41"/>
      <c r="D40" s="19"/>
      <c r="E40" s="31" t="str">
        <f aca="false">IF(AND(ISNUMBER(D40),ISNUMBER(D39)),IF(N(D39)&gt;0,D40/D39-1,""),"")</f>
        <v/>
      </c>
      <c r="F40" s="31" t="str">
        <f aca="false">IF(AND(ISNUMBER(D40),ISNUMBER($D$8),N($D$8)&gt;0),D40/$D$8-1,"")</f>
        <v/>
      </c>
    </row>
    <row r="41" customFormat="false" ht="15" hidden="false" customHeight="false" outlineLevel="0" collapsed="false">
      <c r="B41" s="40" t="n">
        <v>33</v>
      </c>
      <c r="C41" s="41"/>
      <c r="D41" s="19"/>
      <c r="E41" s="31" t="str">
        <f aca="false">IF(AND(ISNUMBER(D41),ISNUMBER(D40)),IF(N(D40)&gt;0,D41/D40-1,""),"")</f>
        <v/>
      </c>
      <c r="F41" s="31" t="str">
        <f aca="false">IF(AND(ISNUMBER(D41),ISNUMBER($D$8),N($D$8)&gt;0),D41/$D$8-1,"")</f>
        <v/>
      </c>
    </row>
    <row r="42" customFormat="false" ht="15" hidden="false" customHeight="false" outlineLevel="0" collapsed="false">
      <c r="B42" s="40" t="n">
        <v>34</v>
      </c>
      <c r="C42" s="41"/>
      <c r="D42" s="19"/>
      <c r="E42" s="31" t="str">
        <f aca="false">IF(AND(ISNUMBER(D42),ISNUMBER(D41)),IF(N(D41)&gt;0,D42/D41-1,""),"")</f>
        <v/>
      </c>
      <c r="F42" s="31" t="str">
        <f aca="false">IF(AND(ISNUMBER(D42),ISNUMBER($D$8),N($D$8)&gt;0),D42/$D$8-1,"")</f>
        <v/>
      </c>
    </row>
    <row r="43" customFormat="false" ht="15" hidden="false" customHeight="false" outlineLevel="0" collapsed="false">
      <c r="B43" s="40" t="n">
        <v>35</v>
      </c>
      <c r="C43" s="41"/>
      <c r="D43" s="19"/>
      <c r="E43" s="31" t="str">
        <f aca="false">IF(AND(ISNUMBER(D43),ISNUMBER(D42)),IF(N(D42)&gt;0,D43/D42-1,""),"")</f>
        <v/>
      </c>
      <c r="F43" s="31" t="str">
        <f aca="false">IF(AND(ISNUMBER(D43),ISNUMBER($D$8),N($D$8)&gt;0),D43/$D$8-1,"")</f>
        <v/>
      </c>
    </row>
    <row r="45" customFormat="false" ht="19.5" hidden="false" customHeight="true" outlineLevel="0" collapsed="false">
      <c r="B45" s="5" t="s">
        <v>88</v>
      </c>
      <c r="C45" s="6"/>
      <c r="D45" s="6"/>
      <c r="E45" s="6"/>
      <c r="F45" s="6"/>
    </row>
    <row r="46" customFormat="false" ht="15" hidden="false" customHeight="false" outlineLevel="0" collapsed="false">
      <c r="B46" s="43" t="s">
        <v>89</v>
      </c>
      <c r="C46" s="43"/>
      <c r="D46" s="43"/>
      <c r="E46" s="44" t="n">
        <f aca="false">SUMPRODUCT(MAX(ISNUMBER(D8:D43)*B8:B43))</f>
        <v>4</v>
      </c>
      <c r="F46" s="44"/>
    </row>
    <row r="47" customFormat="false" ht="15" hidden="false" customHeight="false" outlineLevel="0" collapsed="false">
      <c r="B47" s="43" t="s">
        <v>90</v>
      </c>
      <c r="C47" s="43"/>
      <c r="D47" s="43"/>
      <c r="E47" s="45" t="n">
        <f aca="false">IF(ISNUMBER(D8),D8,"—")</f>
        <v>310000</v>
      </c>
      <c r="F47" s="45"/>
    </row>
    <row r="48" customFormat="false" ht="15" hidden="false" customHeight="false" outlineLevel="0" collapsed="false">
      <c r="B48" s="43" t="s">
        <v>91</v>
      </c>
      <c r="C48" s="43"/>
      <c r="D48" s="43"/>
      <c r="E48" s="45" t="n">
        <f aca="false">IF(H_Periods&gt;0,INDEX(D8:D43,H_Periods+1),"—")</f>
        <v>575000</v>
      </c>
      <c r="F48" s="45"/>
    </row>
    <row r="49" customFormat="false" ht="15" hidden="false" customHeight="false" outlineLevel="0" collapsed="false">
      <c r="B49" s="43" t="s">
        <v>92</v>
      </c>
      <c r="C49" s="43"/>
      <c r="D49" s="43"/>
      <c r="E49" s="37" t="n">
        <f aca="false">IF(AND(ISNUMBER(D8),H_Periods&gt;0),IF(AND(N(D8)&gt;0,N(H_Last)&gt;0),(H_Last/D8)^(1/H_Periods)-1,"—"),"—")</f>
        <v>0.167015267406684</v>
      </c>
      <c r="F49" s="37"/>
    </row>
    <row r="50" customFormat="false" ht="15" hidden="false" customHeight="false" outlineLevel="0" collapsed="false">
      <c r="B50" s="43" t="s">
        <v>93</v>
      </c>
      <c r="C50" s="43"/>
      <c r="D50" s="43"/>
      <c r="E50" s="37" t="n">
        <f aca="false">IF(COUNT(E9:E43)&gt;0,AVERAGE(E9:E43),"—")</f>
        <v>0.169422771118023</v>
      </c>
      <c r="F50" s="37"/>
    </row>
    <row r="51" customFormat="false" ht="15" hidden="false" customHeight="false" outlineLevel="0" collapsed="false">
      <c r="B51" s="43" t="s">
        <v>94</v>
      </c>
      <c r="C51" s="43"/>
      <c r="D51" s="43"/>
      <c r="E51" s="46" t="str">
        <f aca="false">IF(COUNT(E9:E43)&gt;0,INDEX(C9:C43,MATCH(MAX(E9:E43),E9:E43,0)),"—")</f>
        <v>2024</v>
      </c>
      <c r="F51" s="46"/>
    </row>
    <row r="52" customFormat="false" ht="15" hidden="false" customHeight="false" outlineLevel="0" collapsed="false">
      <c r="B52" s="43" t="s">
        <v>95</v>
      </c>
      <c r="C52" s="43"/>
      <c r="D52" s="43"/>
      <c r="E52" s="46" t="str">
        <f aca="false">IF(COUNT(E9:E43)&gt;0,INDEX(C9:C43,MATCH(MIN(E9:E43),E9:E43,0)),"—")</f>
        <v>2025</v>
      </c>
      <c r="F52" s="46"/>
    </row>
    <row r="54" customFormat="false" ht="30" hidden="false" customHeight="true" outlineLevel="0" collapsed="false">
      <c r="B54" s="20" t="s">
        <v>96</v>
      </c>
      <c r="C54" s="20"/>
      <c r="D54" s="20"/>
      <c r="E54" s="20"/>
      <c r="F54" s="20"/>
    </row>
    <row r="55" customFormat="false" ht="15" hidden="false" customHeight="false" outlineLevel="0" collapsed="false">
      <c r="B55" s="20"/>
      <c r="C55" s="20"/>
      <c r="D55" s="20"/>
      <c r="E55" s="20"/>
      <c r="F55" s="20"/>
    </row>
  </sheetData>
  <mergeCells count="16">
    <mergeCell ref="H26:N27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4:F55"/>
  </mergeCells>
  <conditionalFormatting sqref="E8">
    <cfRule type="expression" priority="2" aboveAverage="0" equalAverage="0" bottom="0" percent="0" rank="0" text="" dxfId="0">
      <formula>AND(ISNUMBER($E$8),$E$8&lt;0)</formula>
    </cfRule>
  </conditionalFormatting>
  <conditionalFormatting sqref="E9">
    <cfRule type="expression" priority="3" aboveAverage="0" equalAverage="0" bottom="0" percent="0" rank="0" text="" dxfId="0">
      <formula>AND(ISNUMBER($E$9),$E$9&lt;0)</formula>
    </cfRule>
  </conditionalFormatting>
  <conditionalFormatting sqref="E10">
    <cfRule type="expression" priority="4" aboveAverage="0" equalAverage="0" bottom="0" percent="0" rank="0" text="" dxfId="0">
      <formula>AND(ISNUMBER($E$10),$E$10&lt;0)</formula>
    </cfRule>
  </conditionalFormatting>
  <conditionalFormatting sqref="E11">
    <cfRule type="expression" priority="5" aboveAverage="0" equalAverage="0" bottom="0" percent="0" rank="0" text="" dxfId="0">
      <formula>AND(ISNUMBER($E$11),$E$11&lt;0)</formula>
    </cfRule>
  </conditionalFormatting>
  <conditionalFormatting sqref="E12">
    <cfRule type="expression" priority="6" aboveAverage="0" equalAverage="0" bottom="0" percent="0" rank="0" text="" dxfId="0">
      <formula>AND(ISNUMBER($E$12),$E$12&lt;0)</formula>
    </cfRule>
  </conditionalFormatting>
  <conditionalFormatting sqref="E13">
    <cfRule type="expression" priority="7" aboveAverage="0" equalAverage="0" bottom="0" percent="0" rank="0" text="" dxfId="0">
      <formula>AND(ISNUMBER($E$13),$E$13&lt;0)</formula>
    </cfRule>
  </conditionalFormatting>
  <conditionalFormatting sqref="E14">
    <cfRule type="expression" priority="8" aboveAverage="0" equalAverage="0" bottom="0" percent="0" rank="0" text="" dxfId="0">
      <formula>AND(ISNUMBER($E$14),$E$14&lt;0)</formula>
    </cfRule>
  </conditionalFormatting>
  <conditionalFormatting sqref="E15">
    <cfRule type="expression" priority="9" aboveAverage="0" equalAverage="0" bottom="0" percent="0" rank="0" text="" dxfId="0">
      <formula>AND(ISNUMBER($E$15),$E$15&lt;0)</formula>
    </cfRule>
  </conditionalFormatting>
  <conditionalFormatting sqref="E16">
    <cfRule type="expression" priority="10" aboveAverage="0" equalAverage="0" bottom="0" percent="0" rank="0" text="" dxfId="0">
      <formula>AND(ISNUMBER($E$16),$E$16&lt;0)</formula>
    </cfRule>
  </conditionalFormatting>
  <conditionalFormatting sqref="E17">
    <cfRule type="expression" priority="11" aboveAverage="0" equalAverage="0" bottom="0" percent="0" rank="0" text="" dxfId="0">
      <formula>AND(ISNUMBER($E$17),$E$17&lt;0)</formula>
    </cfRule>
  </conditionalFormatting>
  <conditionalFormatting sqref="E18">
    <cfRule type="expression" priority="12" aboveAverage="0" equalAverage="0" bottom="0" percent="0" rank="0" text="" dxfId="0">
      <formula>AND(ISNUMBER($E$18),$E$18&lt;0)</formula>
    </cfRule>
  </conditionalFormatting>
  <conditionalFormatting sqref="E19">
    <cfRule type="expression" priority="13" aboveAverage="0" equalAverage="0" bottom="0" percent="0" rank="0" text="" dxfId="0">
      <formula>AND(ISNUMBER($E$19),$E$19&lt;0)</formula>
    </cfRule>
  </conditionalFormatting>
  <conditionalFormatting sqref="E20">
    <cfRule type="expression" priority="14" aboveAverage="0" equalAverage="0" bottom="0" percent="0" rank="0" text="" dxfId="0">
      <formula>AND(ISNUMBER($E$20),$E$20&lt;0)</formula>
    </cfRule>
  </conditionalFormatting>
  <conditionalFormatting sqref="E21">
    <cfRule type="expression" priority="15" aboveAverage="0" equalAverage="0" bottom="0" percent="0" rank="0" text="" dxfId="0">
      <formula>AND(ISNUMBER($E$21),$E$21&lt;0)</formula>
    </cfRule>
  </conditionalFormatting>
  <conditionalFormatting sqref="E22">
    <cfRule type="expression" priority="16" aboveAverage="0" equalAverage="0" bottom="0" percent="0" rank="0" text="" dxfId="0">
      <formula>AND(ISNUMBER($E$22),$E$22&lt;0)</formula>
    </cfRule>
  </conditionalFormatting>
  <conditionalFormatting sqref="E23">
    <cfRule type="expression" priority="17" aboveAverage="0" equalAverage="0" bottom="0" percent="0" rank="0" text="" dxfId="0">
      <formula>AND(ISNUMBER($E$23),$E$23&lt;0)</formula>
    </cfRule>
  </conditionalFormatting>
  <conditionalFormatting sqref="E24">
    <cfRule type="expression" priority="18" aboveAverage="0" equalAverage="0" bottom="0" percent="0" rank="0" text="" dxfId="0">
      <formula>AND(ISNUMBER($E$24),$E$24&lt;0)</formula>
    </cfRule>
  </conditionalFormatting>
  <conditionalFormatting sqref="E25">
    <cfRule type="expression" priority="19" aboveAverage="0" equalAverage="0" bottom="0" percent="0" rank="0" text="" dxfId="0">
      <formula>AND(ISNUMBER($E$25),$E$25&lt;0)</formula>
    </cfRule>
  </conditionalFormatting>
  <conditionalFormatting sqref="E26">
    <cfRule type="expression" priority="20" aboveAverage="0" equalAverage="0" bottom="0" percent="0" rank="0" text="" dxfId="0">
      <formula>AND(ISNUMBER($E$26),$E$26&lt;0)</formula>
    </cfRule>
  </conditionalFormatting>
  <conditionalFormatting sqref="E27">
    <cfRule type="expression" priority="21" aboveAverage="0" equalAverage="0" bottom="0" percent="0" rank="0" text="" dxfId="0">
      <formula>AND(ISNUMBER($E$27),$E$27&lt;0)</formula>
    </cfRule>
  </conditionalFormatting>
  <conditionalFormatting sqref="E28">
    <cfRule type="expression" priority="22" aboveAverage="0" equalAverage="0" bottom="0" percent="0" rank="0" text="" dxfId="0">
      <formula>AND(ISNUMBER($E$28),$E$28&lt;0)</formula>
    </cfRule>
  </conditionalFormatting>
  <conditionalFormatting sqref="E29">
    <cfRule type="expression" priority="23" aboveAverage="0" equalAverage="0" bottom="0" percent="0" rank="0" text="" dxfId="0">
      <formula>AND(ISNUMBER($E$29),$E$29&lt;0)</formula>
    </cfRule>
  </conditionalFormatting>
  <conditionalFormatting sqref="E30">
    <cfRule type="expression" priority="24" aboveAverage="0" equalAverage="0" bottom="0" percent="0" rank="0" text="" dxfId="0">
      <formula>AND(ISNUMBER($E$30),$E$30&lt;0)</formula>
    </cfRule>
  </conditionalFormatting>
  <conditionalFormatting sqref="E31">
    <cfRule type="expression" priority="25" aboveAverage="0" equalAverage="0" bottom="0" percent="0" rank="0" text="" dxfId="0">
      <formula>AND(ISNUMBER($E$31),$E$31&lt;0)</formula>
    </cfRule>
  </conditionalFormatting>
  <conditionalFormatting sqref="E32">
    <cfRule type="expression" priority="26" aboveAverage="0" equalAverage="0" bottom="0" percent="0" rank="0" text="" dxfId="0">
      <formula>AND(ISNUMBER($E$32),$E$32&lt;0)</formula>
    </cfRule>
  </conditionalFormatting>
  <conditionalFormatting sqref="E33">
    <cfRule type="expression" priority="27" aboveAverage="0" equalAverage="0" bottom="0" percent="0" rank="0" text="" dxfId="0">
      <formula>AND(ISNUMBER($E$33),$E$33&lt;0)</formula>
    </cfRule>
  </conditionalFormatting>
  <conditionalFormatting sqref="E34">
    <cfRule type="expression" priority="28" aboveAverage="0" equalAverage="0" bottom="0" percent="0" rank="0" text="" dxfId="0">
      <formula>AND(ISNUMBER($E$34),$E$34&lt;0)</formula>
    </cfRule>
  </conditionalFormatting>
  <conditionalFormatting sqref="E35">
    <cfRule type="expression" priority="29" aboveAverage="0" equalAverage="0" bottom="0" percent="0" rank="0" text="" dxfId="0">
      <formula>AND(ISNUMBER($E$35),$E$35&lt;0)</formula>
    </cfRule>
  </conditionalFormatting>
  <conditionalFormatting sqref="E36">
    <cfRule type="expression" priority="30" aboveAverage="0" equalAverage="0" bottom="0" percent="0" rank="0" text="" dxfId="0">
      <formula>AND(ISNUMBER($E$36),$E$36&lt;0)</formula>
    </cfRule>
  </conditionalFormatting>
  <conditionalFormatting sqref="E37">
    <cfRule type="expression" priority="31" aboveAverage="0" equalAverage="0" bottom="0" percent="0" rank="0" text="" dxfId="0">
      <formula>AND(ISNUMBER($E$37),$E$37&lt;0)</formula>
    </cfRule>
  </conditionalFormatting>
  <conditionalFormatting sqref="E38">
    <cfRule type="expression" priority="32" aboveAverage="0" equalAverage="0" bottom="0" percent="0" rank="0" text="" dxfId="0">
      <formula>AND(ISNUMBER($E$38),$E$38&lt;0)</formula>
    </cfRule>
  </conditionalFormatting>
  <conditionalFormatting sqref="E39">
    <cfRule type="expression" priority="33" aboveAverage="0" equalAverage="0" bottom="0" percent="0" rank="0" text="" dxfId="0">
      <formula>AND(ISNUMBER($E$39),$E$39&lt;0)</formula>
    </cfRule>
  </conditionalFormatting>
  <conditionalFormatting sqref="E40">
    <cfRule type="expression" priority="34" aboveAverage="0" equalAverage="0" bottom="0" percent="0" rank="0" text="" dxfId="0">
      <formula>AND(ISNUMBER($E$40),$E$40&lt;0)</formula>
    </cfRule>
  </conditionalFormatting>
  <conditionalFormatting sqref="E41">
    <cfRule type="expression" priority="35" aboveAverage="0" equalAverage="0" bottom="0" percent="0" rank="0" text="" dxfId="0">
      <formula>AND(ISNUMBER($E$41),$E$41&lt;0)</formula>
    </cfRule>
  </conditionalFormatting>
  <conditionalFormatting sqref="E42">
    <cfRule type="expression" priority="36" aboveAverage="0" equalAverage="0" bottom="0" percent="0" rank="0" text="" dxfId="0">
      <formula>AND(ISNUMBER($E$42),$E$42&lt;0)</formula>
    </cfRule>
  </conditionalFormatting>
  <conditionalFormatting sqref="E43">
    <cfRule type="expression" priority="37" aboveAverage="0" equalAverage="0" bottom="0" percent="0" rank="0" text="" dxfId="0">
      <formula>AND(ISNUMBER($E$43),$E$43&lt;0)</formula>
    </cfRule>
  </conditionalFormatting>
  <dataValidations count="1">
    <dataValidation allowBlank="true" error="Enter a number." errorStyle="stop" errorTitle="Revenue" operator="between" showDropDown="false" showErrorMessage="true" showInputMessage="false" sqref="D8:D43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50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97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98</v>
      </c>
      <c r="C7" s="6"/>
      <c r="D7" s="6"/>
      <c r="E7" s="6"/>
      <c r="F7" s="6"/>
    </row>
    <row r="8" customFormat="false" ht="30" hidden="false" customHeight="true" outlineLevel="0" collapsed="false">
      <c r="B8" s="7" t="s">
        <v>99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100</v>
      </c>
      <c r="C9" s="19" t="n">
        <v>400000</v>
      </c>
    </row>
    <row r="10" customFormat="false" ht="15" hidden="false" customHeight="false" outlineLevel="0" collapsed="false">
      <c r="B10" s="18" t="s">
        <v>101</v>
      </c>
      <c r="C10" s="19" t="n">
        <v>520000</v>
      </c>
    </row>
    <row r="11" customFormat="false" ht="15" hidden="false" customHeight="true" outlineLevel="0" collapsed="false">
      <c r="B11" s="36" t="s">
        <v>102</v>
      </c>
      <c r="C11" s="45" t="n">
        <f aca="false">C10-C9</f>
        <v>120000</v>
      </c>
      <c r="D11" s="20" t="s">
        <v>103</v>
      </c>
      <c r="E11" s="20"/>
      <c r="F11" s="20"/>
    </row>
    <row r="12" customFormat="false" ht="15" hidden="false" customHeight="true" outlineLevel="0" collapsed="false">
      <c r="B12" s="36" t="s">
        <v>104</v>
      </c>
      <c r="C12" s="37" t="n">
        <f aca="false">(C10-C9)/C9</f>
        <v>0.3</v>
      </c>
      <c r="D12" s="20" t="s">
        <v>105</v>
      </c>
      <c r="E12" s="20"/>
      <c r="F12" s="20"/>
    </row>
    <row r="14" customFormat="false" ht="19.5" hidden="false" customHeight="true" outlineLevel="0" collapsed="false">
      <c r="B14" s="5" t="s">
        <v>106</v>
      </c>
      <c r="C14" s="6"/>
      <c r="D14" s="6"/>
      <c r="E14" s="6"/>
      <c r="F14" s="6"/>
    </row>
    <row r="15" customFormat="false" ht="30" hidden="false" customHeight="true" outlineLevel="0" collapsed="false">
      <c r="B15" s="7" t="s">
        <v>107</v>
      </c>
      <c r="C15" s="7"/>
      <c r="D15" s="7"/>
      <c r="E15" s="7"/>
      <c r="F15" s="7"/>
    </row>
    <row r="16" customFormat="false" ht="15" hidden="false" customHeight="false" outlineLevel="0" collapsed="false">
      <c r="B16" s="18" t="s">
        <v>108</v>
      </c>
      <c r="C16" s="47" t="n">
        <v>0.05</v>
      </c>
    </row>
    <row r="17" customFormat="false" ht="15" hidden="false" customHeight="true" outlineLevel="0" collapsed="false">
      <c r="B17" s="36" t="s">
        <v>109</v>
      </c>
      <c r="C17" s="37" t="n">
        <f aca="false">(1+C16)^12-1</f>
        <v>0.79585632602213</v>
      </c>
      <c r="D17" s="20" t="s">
        <v>110</v>
      </c>
      <c r="E17" s="20"/>
      <c r="F17" s="20"/>
    </row>
    <row r="18" customFormat="false" ht="15" hidden="false" customHeight="true" outlineLevel="0" collapsed="false">
      <c r="B18" s="36" t="s">
        <v>111</v>
      </c>
      <c r="C18" s="37" t="n">
        <f aca="false">(1-C16)^12-1</f>
        <v>-0.459639912337363</v>
      </c>
      <c r="D18" s="20" t="s">
        <v>112</v>
      </c>
      <c r="E18" s="20"/>
      <c r="F18" s="20"/>
    </row>
    <row r="20" customFormat="false" ht="19.5" hidden="false" customHeight="true" outlineLevel="0" collapsed="false">
      <c r="B20" s="5" t="s">
        <v>113</v>
      </c>
      <c r="C20" s="6"/>
      <c r="D20" s="6"/>
      <c r="E20" s="6"/>
      <c r="F20" s="6"/>
    </row>
    <row r="21" customFormat="false" ht="30" hidden="false" customHeight="true" outlineLevel="0" collapsed="false">
      <c r="B21" s="7" t="s">
        <v>114</v>
      </c>
      <c r="C21" s="7"/>
      <c r="D21" s="7"/>
      <c r="E21" s="7"/>
      <c r="F21" s="7"/>
    </row>
    <row r="22" customFormat="false" ht="15" hidden="false" customHeight="true" outlineLevel="0" collapsed="false">
      <c r="B22" s="36" t="s">
        <v>115</v>
      </c>
      <c r="C22" s="37" t="n">
        <f aca="false">100000/40000-1</f>
        <v>1.5</v>
      </c>
      <c r="D22" s="20" t="s">
        <v>116</v>
      </c>
      <c r="E22" s="20"/>
      <c r="F22" s="20"/>
    </row>
    <row r="23" customFormat="false" ht="15" hidden="false" customHeight="true" outlineLevel="0" collapsed="false">
      <c r="B23" s="36" t="s">
        <v>117</v>
      </c>
      <c r="C23" s="37" t="n">
        <f aca="false">4600000/4000000-1</f>
        <v>0.15</v>
      </c>
      <c r="D23" s="20" t="s">
        <v>118</v>
      </c>
      <c r="E23" s="20"/>
      <c r="F23" s="20"/>
    </row>
    <row r="25" customFormat="false" ht="19.5" hidden="false" customHeight="true" outlineLevel="0" collapsed="false">
      <c r="B25" s="5" t="s">
        <v>119</v>
      </c>
      <c r="C25" s="6"/>
      <c r="D25" s="6"/>
      <c r="E25" s="6"/>
      <c r="F25" s="6"/>
    </row>
    <row r="26" customFormat="false" ht="30" hidden="false" customHeight="true" outlineLevel="0" collapsed="false">
      <c r="B26" s="7" t="s">
        <v>120</v>
      </c>
      <c r="C26" s="7"/>
      <c r="D26" s="7"/>
      <c r="E26" s="7"/>
      <c r="F26" s="7"/>
    </row>
    <row r="27" customFormat="false" ht="15" hidden="false" customHeight="true" outlineLevel="0" collapsed="false">
      <c r="B27" s="36" t="s">
        <v>121</v>
      </c>
      <c r="C27" s="37" t="n">
        <f aca="false">1.01^12-1</f>
        <v>0.12682503013197</v>
      </c>
      <c r="D27" s="20" t="s">
        <v>122</v>
      </c>
      <c r="E27" s="20"/>
      <c r="F27" s="20"/>
    </row>
    <row r="28" customFormat="false" ht="15" hidden="false" customHeight="true" outlineLevel="0" collapsed="false">
      <c r="B28" s="36" t="s">
        <v>123</v>
      </c>
      <c r="C28" s="37" t="n">
        <f aca="false">1.02^12-1</f>
        <v>0.268241794562546</v>
      </c>
      <c r="D28" s="20" t="s">
        <v>124</v>
      </c>
      <c r="E28" s="20"/>
      <c r="F28" s="20"/>
    </row>
    <row r="29" customFormat="false" ht="15" hidden="false" customHeight="true" outlineLevel="0" collapsed="false">
      <c r="B29" s="36" t="s">
        <v>125</v>
      </c>
      <c r="C29" s="37" t="n">
        <f aca="false">1.1^12-1</f>
        <v>2.138428376721</v>
      </c>
      <c r="D29" s="20" t="s">
        <v>126</v>
      </c>
      <c r="E29" s="20"/>
      <c r="F29" s="20"/>
    </row>
    <row r="31" customFormat="false" ht="15" hidden="false" customHeight="true" outlineLevel="0" collapsed="false">
      <c r="B31" s="15" t="s">
        <v>127</v>
      </c>
      <c r="C31" s="15"/>
      <c r="D31" s="15"/>
      <c r="E31" s="15"/>
      <c r="F31" s="15"/>
    </row>
  </sheetData>
  <mergeCells count="14">
    <mergeCell ref="B8:F8"/>
    <mergeCell ref="D11:F11"/>
    <mergeCell ref="D12:F12"/>
    <mergeCell ref="B15:F15"/>
    <mergeCell ref="D17:F17"/>
    <mergeCell ref="D18:F18"/>
    <mergeCell ref="B21:F21"/>
    <mergeCell ref="D22:F22"/>
    <mergeCell ref="D23:F23"/>
    <mergeCell ref="B26:F26"/>
    <mergeCell ref="D27:F27"/>
    <mergeCell ref="D28:F28"/>
    <mergeCell ref="D29:F29"/>
    <mergeCell ref="B31:F31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52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128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129</v>
      </c>
      <c r="C7" s="6"/>
      <c r="D7" s="6"/>
    </row>
    <row r="8" customFormat="false" ht="19.5" hidden="false" customHeight="true" outlineLevel="0" collapsed="false">
      <c r="B8" s="27" t="s">
        <v>130</v>
      </c>
      <c r="C8" s="28" t="s">
        <v>131</v>
      </c>
      <c r="D8" s="28" t="s">
        <v>132</v>
      </c>
    </row>
    <row r="9" customFormat="false" ht="30" hidden="false" customHeight="true" outlineLevel="0" collapsed="false">
      <c r="B9" s="48" t="s">
        <v>30</v>
      </c>
      <c r="C9" s="49" t="s">
        <v>133</v>
      </c>
      <c r="D9" s="50" t="s">
        <v>134</v>
      </c>
    </row>
    <row r="10" customFormat="false" ht="30" hidden="false" customHeight="true" outlineLevel="0" collapsed="false">
      <c r="B10" s="48" t="s">
        <v>64</v>
      </c>
      <c r="C10" s="49" t="s">
        <v>135</v>
      </c>
      <c r="D10" s="50" t="s">
        <v>136</v>
      </c>
    </row>
    <row r="11" customFormat="false" ht="30" hidden="false" customHeight="true" outlineLevel="0" collapsed="false">
      <c r="B11" s="48" t="s">
        <v>32</v>
      </c>
      <c r="C11" s="49" t="s">
        <v>137</v>
      </c>
      <c r="D11" s="50" t="s">
        <v>138</v>
      </c>
    </row>
    <row r="12" customFormat="false" ht="30" hidden="false" customHeight="true" outlineLevel="0" collapsed="false">
      <c r="B12" s="48" t="s">
        <v>34</v>
      </c>
      <c r="C12" s="49" t="s">
        <v>139</v>
      </c>
      <c r="D12" s="50" t="s">
        <v>140</v>
      </c>
    </row>
    <row r="13" customFormat="false" ht="30" hidden="false" customHeight="true" outlineLevel="0" collapsed="false">
      <c r="B13" s="48" t="s">
        <v>141</v>
      </c>
      <c r="C13" s="49" t="s">
        <v>142</v>
      </c>
      <c r="D13" s="50" t="s">
        <v>143</v>
      </c>
    </row>
    <row r="15" customFormat="false" ht="19.5" hidden="false" customHeight="true" outlineLevel="0" collapsed="false">
      <c r="B15" s="5" t="s">
        <v>144</v>
      </c>
      <c r="C15" s="6"/>
      <c r="D15" s="6"/>
    </row>
    <row r="16" customFormat="false" ht="30" hidden="false" customHeight="true" outlineLevel="0" collapsed="false">
      <c r="B16" s="7" t="s">
        <v>145</v>
      </c>
      <c r="C16" s="7"/>
      <c r="D16" s="7"/>
    </row>
    <row r="17" customFormat="false" ht="18" hidden="false" customHeight="true" outlineLevel="0" collapsed="false">
      <c r="B17" s="7" t="s">
        <v>146</v>
      </c>
      <c r="C17" s="7"/>
      <c r="D17" s="7"/>
    </row>
    <row r="18" customFormat="false" ht="18" hidden="false" customHeight="true" outlineLevel="0" collapsed="false">
      <c r="B18" s="7" t="s">
        <v>147</v>
      </c>
      <c r="C18" s="7"/>
      <c r="D18" s="7"/>
    </row>
    <row r="19" customFormat="false" ht="18" hidden="false" customHeight="true" outlineLevel="0" collapsed="false">
      <c r="B19" s="7" t="s">
        <v>148</v>
      </c>
      <c r="C19" s="7"/>
      <c r="D19" s="7"/>
    </row>
    <row r="21" customFormat="false" ht="19.5" hidden="false" customHeight="true" outlineLevel="0" collapsed="false">
      <c r="B21" s="5" t="s">
        <v>149</v>
      </c>
      <c r="C21" s="6"/>
      <c r="D21" s="6"/>
    </row>
    <row r="22" customFormat="false" ht="18" hidden="false" customHeight="true" outlineLevel="0" collapsed="false">
      <c r="B22" s="8" t="s">
        <v>150</v>
      </c>
      <c r="C22" s="7" t="s">
        <v>151</v>
      </c>
      <c r="D22" s="7"/>
    </row>
    <row r="23" customFormat="false" ht="18" hidden="false" customHeight="true" outlineLevel="0" collapsed="false">
      <c r="B23" s="8" t="s">
        <v>152</v>
      </c>
      <c r="C23" s="51" t="s">
        <v>153</v>
      </c>
      <c r="D23" s="51"/>
    </row>
    <row r="24" customFormat="false" ht="18" hidden="false" customHeight="true" outlineLevel="0" collapsed="false">
      <c r="B24" s="8" t="s">
        <v>32</v>
      </c>
      <c r="C24" s="51" t="s">
        <v>154</v>
      </c>
      <c r="D24" s="51"/>
    </row>
    <row r="25" customFormat="false" ht="18" hidden="false" customHeight="true" outlineLevel="0" collapsed="false">
      <c r="B25" s="8" t="s">
        <v>155</v>
      </c>
      <c r="C25" s="51" t="s">
        <v>156</v>
      </c>
      <c r="D25" s="51"/>
    </row>
    <row r="27" customFormat="false" ht="19.5" hidden="false" customHeight="true" outlineLevel="0" collapsed="false">
      <c r="B27" s="5" t="s">
        <v>157</v>
      </c>
      <c r="C27" s="6"/>
      <c r="D27" s="6"/>
    </row>
    <row r="28" customFormat="false" ht="15" hidden="false" customHeight="false" outlineLevel="0" collapsed="false">
      <c r="B28" s="52" t="s">
        <v>158</v>
      </c>
      <c r="C28" s="18" t="s">
        <v>159</v>
      </c>
    </row>
    <row r="29" customFormat="false" ht="15" hidden="false" customHeight="false" outlineLevel="0" collapsed="false">
      <c r="B29" s="52" t="s">
        <v>160</v>
      </c>
      <c r="C29" s="18" t="s">
        <v>161</v>
      </c>
    </row>
    <row r="30" customFormat="false" ht="15" hidden="false" customHeight="false" outlineLevel="0" collapsed="false">
      <c r="B30" s="52" t="s">
        <v>162</v>
      </c>
      <c r="C30" s="18" t="s">
        <v>163</v>
      </c>
    </row>
    <row r="31" customFormat="false" ht="15" hidden="false" customHeight="false" outlineLevel="0" collapsed="false">
      <c r="B31" s="52" t="s">
        <v>164</v>
      </c>
      <c r="C31" s="18" t="s">
        <v>165</v>
      </c>
    </row>
    <row r="32" customFormat="false" ht="15" hidden="false" customHeight="false" outlineLevel="0" collapsed="false">
      <c r="B32" s="52" t="s">
        <v>166</v>
      </c>
      <c r="C32" s="18" t="s">
        <v>167</v>
      </c>
    </row>
    <row r="33" customFormat="false" ht="15" hidden="false" customHeight="false" outlineLevel="0" collapsed="false">
      <c r="B33" s="52" t="s">
        <v>168</v>
      </c>
      <c r="C33" s="18" t="s">
        <v>169</v>
      </c>
    </row>
    <row r="34" customFormat="false" ht="15" hidden="false" customHeight="false" outlineLevel="0" collapsed="false">
      <c r="B34" s="52" t="s">
        <v>170</v>
      </c>
      <c r="C34" s="18" t="s">
        <v>171</v>
      </c>
    </row>
    <row r="35" customFormat="false" ht="15" hidden="false" customHeight="false" outlineLevel="0" collapsed="false">
      <c r="B35" s="52" t="s">
        <v>172</v>
      </c>
      <c r="C35" s="18" t="s">
        <v>173</v>
      </c>
    </row>
  </sheetData>
  <mergeCells count="8">
    <mergeCell ref="B16:D16"/>
    <mergeCell ref="B17:D17"/>
    <mergeCell ref="B18:D18"/>
    <mergeCell ref="B19:D19"/>
    <mergeCell ref="C22:D22"/>
    <mergeCell ref="C23:D23"/>
    <mergeCell ref="C24:D24"/>
    <mergeCell ref="C25:D25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54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174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7" t="s">
        <v>175</v>
      </c>
      <c r="C7" s="28" t="s">
        <v>176</v>
      </c>
      <c r="D7" s="28" t="s">
        <v>177</v>
      </c>
      <c r="E7" s="28" t="s">
        <v>130</v>
      </c>
    </row>
    <row r="8" customFormat="false" ht="15" hidden="false" customHeight="false" outlineLevel="0" collapsed="false">
      <c r="B8" s="53" t="s">
        <v>178</v>
      </c>
      <c r="C8" s="54" t="n">
        <f aca="false">'Worked Examples'!C11</f>
        <v>120000</v>
      </c>
      <c r="D8" s="55" t="n">
        <v>120000</v>
      </c>
      <c r="E8" s="56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3" t="s">
        <v>179</v>
      </c>
      <c r="C9" s="57" t="n">
        <f aca="false">'Worked Examples'!C12</f>
        <v>0.3</v>
      </c>
      <c r="D9" s="58" t="n">
        <v>0.3</v>
      </c>
      <c r="E9" s="56" t="str">
        <f aca="false">IF(ISNUMBER(C9),IF(ROUND(C9,4)=ROUND(D9,4),"PASS","FAIL"),"FAIL")</f>
        <v>PASS</v>
      </c>
    </row>
    <row r="10" customFormat="false" ht="15" hidden="false" customHeight="false" outlineLevel="0" collapsed="false">
      <c r="B10" s="53" t="s">
        <v>180</v>
      </c>
      <c r="C10" s="57" t="n">
        <f aca="false">'Worked Examples'!C17</f>
        <v>0.79585632602213</v>
      </c>
      <c r="D10" s="58" t="n">
        <v>0.7959</v>
      </c>
      <c r="E10" s="56" t="str">
        <f aca="false">IF(ISNUMBER(C10),IF(ROUND(C10,4)=ROUND(D10,4),"PASS","FAIL"),"FAIL")</f>
        <v>PASS</v>
      </c>
    </row>
    <row r="11" customFormat="false" ht="15" hidden="false" customHeight="false" outlineLevel="0" collapsed="false">
      <c r="B11" s="53" t="s">
        <v>181</v>
      </c>
      <c r="C11" s="57" t="n">
        <f aca="false">'Worked Examples'!C18</f>
        <v>-0.459639912337363</v>
      </c>
      <c r="D11" s="58" t="n">
        <v>-0.4596</v>
      </c>
      <c r="E11" s="56" t="str">
        <f aca="false">IF(ISNUMBER(C11),IF(ROUND(C11,4)=ROUND(D11,4),"PASS","FAIL"),"FAIL")</f>
        <v>PASS</v>
      </c>
    </row>
    <row r="12" customFormat="false" ht="15" hidden="false" customHeight="false" outlineLevel="0" collapsed="false">
      <c r="B12" s="53" t="s">
        <v>182</v>
      </c>
      <c r="C12" s="57" t="n">
        <f aca="false">'Worked Examples'!C22</f>
        <v>1.5</v>
      </c>
      <c r="D12" s="58" t="n">
        <v>1.5</v>
      </c>
      <c r="E12" s="56" t="str">
        <f aca="false">IF(ISNUMBER(C12),IF(ROUND(C12,4)=ROUND(D12,4),"PASS","FAIL"),"FAIL")</f>
        <v>PASS</v>
      </c>
    </row>
    <row r="13" customFormat="false" ht="15" hidden="false" customHeight="false" outlineLevel="0" collapsed="false">
      <c r="B13" s="53" t="s">
        <v>183</v>
      </c>
      <c r="C13" s="57" t="n">
        <f aca="false">'Worked Examples'!C23</f>
        <v>0.15</v>
      </c>
      <c r="D13" s="58" t="n">
        <v>0.15</v>
      </c>
      <c r="E13" s="56" t="str">
        <f aca="false">IF(ISNUMBER(C13),IF(ROUND(C13,4)=ROUND(D13,4),"PASS","FAIL"),"FAIL")</f>
        <v>PASS</v>
      </c>
    </row>
    <row r="14" customFormat="false" ht="15" hidden="false" customHeight="false" outlineLevel="0" collapsed="false">
      <c r="B14" s="53" t="s">
        <v>184</v>
      </c>
      <c r="C14" s="57" t="n">
        <f aca="false">'Worked Examples'!C27</f>
        <v>0.12682503013197</v>
      </c>
      <c r="D14" s="58" t="n">
        <v>0.1268</v>
      </c>
      <c r="E14" s="56" t="str">
        <f aca="false">IF(ISNUMBER(C14),IF(ROUND(C14,4)=ROUND(D14,4),"PASS","FAIL"),"FAIL")</f>
        <v>PASS</v>
      </c>
    </row>
    <row r="15" customFormat="false" ht="15" hidden="false" customHeight="false" outlineLevel="0" collapsed="false">
      <c r="B15" s="53" t="s">
        <v>185</v>
      </c>
      <c r="C15" s="57" t="n">
        <f aca="false">'Worked Examples'!C28</f>
        <v>0.268241794562546</v>
      </c>
      <c r="D15" s="58" t="n">
        <v>0.2682</v>
      </c>
      <c r="E15" s="56" t="str">
        <f aca="false">IF(ISNUMBER(C15),IF(ROUND(C15,4)=ROUND(D15,4),"PASS","FAIL"),"FAIL")</f>
        <v>PASS</v>
      </c>
    </row>
    <row r="16" customFormat="false" ht="15" hidden="false" customHeight="false" outlineLevel="0" collapsed="false">
      <c r="B16" s="53" t="s">
        <v>186</v>
      </c>
      <c r="C16" s="57" t="n">
        <f aca="false">'Worked Examples'!C29</f>
        <v>2.138428376721</v>
      </c>
      <c r="D16" s="58" t="n">
        <v>2.1384</v>
      </c>
      <c r="E16" s="56" t="str">
        <f aca="false">IF(ISNUMBER(C16),IF(ROUND(C16,4)=ROUND(D16,4),"PASS","FAIL"),"FAIL")</f>
        <v>PASS</v>
      </c>
    </row>
    <row r="17" customFormat="false" ht="15.75" hidden="false" customHeight="true" outlineLevel="0" collapsed="false">
      <c r="B17" s="53" t="s">
        <v>187</v>
      </c>
      <c r="C17" s="59"/>
      <c r="D17" s="59"/>
      <c r="E17" s="56" t="str">
        <f aca="false">IF(ISNUMBER(Growth_Result),IF(ABS(Prev_Revenue*(1+Growth_Result)-Curr_Revenue)&lt;0.000001*MAX(1,ABS(Curr_Revenue)),"PASS","FAIL"),"N/A")</f>
        <v>PASS</v>
      </c>
    </row>
    <row r="18" customFormat="false" ht="27.75" hidden="false" customHeight="true" outlineLevel="0" collapsed="false">
      <c r="B18" s="53" t="s">
        <v>188</v>
      </c>
      <c r="C18" s="59"/>
      <c r="D18" s="59"/>
      <c r="E18" s="56" t="str">
        <f aca="false">IF(ISNUMBER(Per_Period),IF(ABS((1+Per_Period)^IF(AND(ISNUMBER(Periods_N),N(Periods_N)&gt;0),Periods_N,1)-Revenue_Multiple)&lt;0.000000001*MAX(1,Revenue_Multiple),"PASS","FAIL"),"N/A")</f>
        <v>PASS</v>
      </c>
    </row>
    <row r="19" customFormat="false" ht="27.75" hidden="false" customHeight="true" outlineLevel="0" collapsed="false">
      <c r="B19" s="53" t="s">
        <v>189</v>
      </c>
      <c r="C19" s="59"/>
      <c r="D19" s="59"/>
      <c r="E19" s="56" t="str">
        <f aca="false">IF(ISNUMBER(H_CAGR),IF(ABS('Growth History'!D8*(1+H_CAGR)^H_Periods-H_Last)&lt;0.000001*MAX(1,ABS(H_Last)),"PASS","FAIL"),"N/A")</f>
        <v>PASS</v>
      </c>
    </row>
    <row r="21" customFormat="false" ht="15" hidden="false" customHeight="false" outlineLevel="0" collapsed="false">
      <c r="B21" s="60" t="s">
        <v>190</v>
      </c>
      <c r="E21" s="61" t="str">
        <f aca="false">IF(AND(COUNTIF(E8:E19,"FAIL")=0,SUMPRODUCT(--ISERROR(C8:E19))=0),"ALL PASS","REVIEW")</f>
        <v>ALL PASS</v>
      </c>
    </row>
    <row r="23" customFormat="false" ht="43.5" hidden="false" customHeight="true" outlineLevel="0" collapsed="false">
      <c r="B23" s="20" t="s">
        <v>191</v>
      </c>
      <c r="C23" s="20"/>
      <c r="D23" s="20"/>
      <c r="E23" s="20"/>
    </row>
  </sheetData>
  <mergeCells count="1">
    <mergeCell ref="B23:E23"/>
  </mergeCells>
  <conditionalFormatting sqref="E8">
    <cfRule type="expression" priority="2" aboveAverage="0" equalAverage="0" bottom="0" percent="0" rank="0" text="" dxfId="5">
      <formula>E8="FAIL"</formula>
    </cfRule>
  </conditionalFormatting>
  <conditionalFormatting sqref="E9">
    <cfRule type="expression" priority="3" aboveAverage="0" equalAverage="0" bottom="0" percent="0" rank="0" text="" dxfId="5">
      <formula>E9="FAIL"</formula>
    </cfRule>
  </conditionalFormatting>
  <conditionalFormatting sqref="E10">
    <cfRule type="expression" priority="4" aboveAverage="0" equalAverage="0" bottom="0" percent="0" rank="0" text="" dxfId="5">
      <formula>E10="FAIL"</formula>
    </cfRule>
  </conditionalFormatting>
  <conditionalFormatting sqref="E11">
    <cfRule type="expression" priority="5" aboveAverage="0" equalAverage="0" bottom="0" percent="0" rank="0" text="" dxfId="5">
      <formula>E11="FAIL"</formula>
    </cfRule>
  </conditionalFormatting>
  <conditionalFormatting sqref="E12">
    <cfRule type="expression" priority="6" aboveAverage="0" equalAverage="0" bottom="0" percent="0" rank="0" text="" dxfId="5">
      <formula>E12="FAIL"</formula>
    </cfRule>
  </conditionalFormatting>
  <conditionalFormatting sqref="E13">
    <cfRule type="expression" priority="7" aboveAverage="0" equalAverage="0" bottom="0" percent="0" rank="0" text="" dxfId="5">
      <formula>E13="FAIL"</formula>
    </cfRule>
  </conditionalFormatting>
  <conditionalFormatting sqref="E14">
    <cfRule type="expression" priority="8" aboveAverage="0" equalAverage="0" bottom="0" percent="0" rank="0" text="" dxfId="5">
      <formula>E14="FAIL"</formula>
    </cfRule>
  </conditionalFormatting>
  <conditionalFormatting sqref="E15">
    <cfRule type="expression" priority="9" aboveAverage="0" equalAverage="0" bottom="0" percent="0" rank="0" text="" dxfId="5">
      <formula>E15="FAIL"</formula>
    </cfRule>
  </conditionalFormatting>
  <conditionalFormatting sqref="E16">
    <cfRule type="expression" priority="10" aboveAverage="0" equalAverage="0" bottom="0" percent="0" rank="0" text="" dxfId="5">
      <formula>E16="FAIL"</formula>
    </cfRule>
  </conditionalFormatting>
  <conditionalFormatting sqref="E17">
    <cfRule type="expression" priority="11" aboveAverage="0" equalAverage="0" bottom="0" percent="0" rank="0" text="" dxfId="5">
      <formula>E17="FAIL"</formula>
    </cfRule>
  </conditionalFormatting>
  <conditionalFormatting sqref="E18">
    <cfRule type="expression" priority="12" aboveAverage="0" equalAverage="0" bottom="0" percent="0" rank="0" text="" dxfId="5">
      <formula>E18="FAIL"</formula>
    </cfRule>
  </conditionalFormatting>
  <conditionalFormatting sqref="E19">
    <cfRule type="expression" priority="13" aboveAverage="0" equalAverage="0" bottom="0" percent="0" rank="0" text="" dxfId="5">
      <formula>E19="FAIL"</formula>
    </cfRule>
  </conditionalFormatting>
  <conditionalFormatting sqref="E21">
    <cfRule type="expression" priority="14" aboveAverage="0" equalAverage="0" bottom="0" percent="0" rank="0" text="" dxfId="6">
      <formula>E21="REVIEW"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2026-09-30T06:12:52Z</dcterms:created>
  <dc:creator>BabaDigit</dc:creator>
  <dc:description/>
  <cp:keywords>revenue growth calculator sales growth growth per period compounding Excel</cp:keywords>
  <dc:language>en-US</dc:language>
  <cp:lastModifiedBy/>
  <dcterms:modified xsi:type="dcterms:W3CDTF">2026-09-30T10:13:35Z</dcterms:modified>
  <cp:revision>1</cp:revision>
  <dc:subject>Revenue growth calculator</dc:subject>
  <dc:title>BabaDigit Revenue Growth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