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Compound Interest" sheetId="2" state="visible" r:id="rId4"/>
    <sheet name="Year by Year" sheetId="3" state="visible" r:id="rId5"/>
    <sheet name="Worked Examples" sheetId="4" state="visible" r:id="rId6"/>
    <sheet name="Formula Guide" sheetId="5" state="visible" r:id="rId7"/>
    <sheet name="Checks" sheetId="6" state="visible" r:id="rId8"/>
  </sheets>
  <definedNames>
    <definedName function="false" hidden="false" name="Checks_Status" vbProcedure="false">Checks!$E$22</definedName>
    <definedName function="false" hidden="false" name="Ci_D" vbProcedure="false">'Compound Interest'!$D$19</definedName>
    <definedName function="false" hidden="false" name="Ci_Dbl" vbProcedure="false">'Compound Interest'!$I$17</definedName>
    <definedName function="false" hidden="false" name="Ci_Dep" vbProcedure="false">'Compound Interest'!$D$16</definedName>
    <definedName function="false" hidden="false" name="Ci_Eff" vbProcedure="false">'Compound Interest'!$I$16</definedName>
    <definedName function="false" hidden="false" name="Ci_Freq" vbProcedure="false">'Compound Interest'!$D$14</definedName>
    <definedName function="false" hidden="false" name="Ci_FV" vbProcedure="false">'Compound Interest'!$H$11</definedName>
    <definedName function="false" hidden="false" name="Ci_In" vbProcedure="false">'Compound Interest'!$I$14</definedName>
    <definedName function="false" hidden="false" name="Ci_Int" vbProcedure="false">'Compound Interest'!$I$15</definedName>
    <definedName function="false" hidden="false" name="Ci_N" vbProcedure="false">'Compound Interest'!$D$18</definedName>
    <definedName function="false" hidden="false" name="Ci_P" vbProcedure="false">'Compound Interest'!$D$8</definedName>
    <definedName function="false" hidden="false" name="Ci_R72" vbProcedure="false">'Compound Interest'!$D$33</definedName>
    <definedName function="false" hidden="false" name="Ci_Rate" vbProcedure="false">'Compound Interest'!$D$10</definedName>
    <definedName function="false" hidden="false" name="Ci_Years" vbProcedure="false">'Compound Interest'!$D$12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<sst xmlns="http://schemas.openxmlformats.org/spreadsheetml/2006/main" count="217" uniqueCount="180">
  <si>
    <t xml:space="preserve">Compound Interest Calculator — Excel Workbook</t>
  </si>
  <si>
    <t xml:space="preserve">BabaDigit free resource · babadigit.com/compound-interest-calculator</t>
  </si>
  <si>
    <t xml:space="preserve">What this workbook does</t>
  </si>
  <si>
    <t xml:space="preserve">See how a lump sum, regular deposits, or both grow with compound interest — using the same method as the free Compound Interest Calculator on babadigit.com. The workbook shows the effective annual rate and doubling time, compares compounding frequencies, and builds a year-by-year balance table for up to 100 years.</t>
  </si>
  <si>
    <t xml:space="preserve">How to use it</t>
  </si>
  <si>
    <t xml:space="preserve">1. Open 'Compound Interest'</t>
  </si>
  <si>
    <t xml:space="preserve">Enter the starting amount, rate, years, compounding and any regular deposit in the yellow cells.</t>
  </si>
  <si>
    <t xml:space="preserve">2. Read the result</t>
  </si>
  <si>
    <t xml:space="preserve">The navy panel shows the future value, what you put in, the interest earned, the effective rate and the doubling time.</t>
  </si>
  <si>
    <t xml:space="preserve">3. Compare</t>
  </si>
  <si>
    <t xml:space="preserve">Section 2 shows the same inputs at every compounding frequency; section 3 checks the rule of 72.</t>
  </si>
  <si>
    <t xml:space="preserve">4. Follow the growth</t>
  </si>
  <si>
    <t xml:space="preserve">'Year by Year' shows deposits, interest and the balance at the end of every year.</t>
  </si>
  <si>
    <t xml:space="preserve">Inputs explained</t>
  </si>
  <si>
    <t xml:space="preserve">Starting amount</t>
  </si>
  <si>
    <t xml:space="preserve">Zero or more and below 1,000,000,000,000. Use 0 if you only make regular deposits.</t>
  </si>
  <si>
    <t xml:space="preserve">Annual interest rate</t>
  </si>
  <si>
    <t xml:space="preserve">The nominal yearly rate with the % sign, from 0% to 100%.</t>
  </si>
  <si>
    <t xml:space="preserve">Number of years</t>
  </si>
  <si>
    <t xml:space="preserve">A whole number from 1 to 100.</t>
  </si>
  <si>
    <t xml:space="preserve">Compounding</t>
  </si>
  <si>
    <t xml:space="preserve">How often interest is added: annually, semi-annually, quarterly, monthly or daily.</t>
  </si>
  <si>
    <t xml:space="preserve">Regular deposit</t>
  </si>
  <si>
    <t xml:space="preserve">Optional. Added at the end of each compounding period (per month if compounding is monthly).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</si>
  <si>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</si>
  <si>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</si>
  <si>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</si>
  <si>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</si>
  <si>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</si>
  <si>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</si>
  <si>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</si>
  <si>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</si>
  <si>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</si>
  <si>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read the results</t>
  </si>
  <si>
    <t xml:space="preserve">Future value</t>
  </si>
  <si>
    <t xml:space="preserve">The balance at the end, including all deposits and interest.</t>
  </si>
  <si>
    <t xml:space="preserve">Effective annual rate</t>
  </si>
  <si>
    <t xml:space="preserve">(1 + rate ÷ n)^n − 1 — the rate you really earn in a year once compounding is included.</t>
  </si>
  <si>
    <t xml:space="preserve">Doubling time</t>
  </si>
  <si>
    <t xml:space="preserve">ln 2 ÷ ln(1 + effective rate): how long money left alone takes to double.</t>
  </si>
  <si>
    <t xml:space="preserve">Interest earned</t>
  </si>
  <si>
    <t xml:space="preserve">Future value minus everything you put in.</t>
  </si>
  <si>
    <t xml:space="preserve">Limitations and assumptions</t>
  </si>
  <si>
    <t xml:space="preserve">•  The rate is fixed for the whole period. Real investment returns vary and are not guaranteed.</t>
  </si>
  <si>
    <t xml:space="preserve">•  Tax, account fees and inflation are not included; they reduce the real value of the result.</t>
  </si>
  <si>
    <t xml:space="preserve">•  Deposits are made at the end of each compounding period, matching the spreadsheet FV function with type 0.</t>
  </si>
  <si>
    <t xml:space="preserve">•  Results are for general information only and are not financial advice.</t>
  </si>
  <si>
    <t xml:space="preserve">Workbook contents</t>
  </si>
  <si>
    <t xml:space="preserve">Compound Interest</t>
  </si>
  <si>
    <t xml:space="preserve">Your calculation, frequency comparison and the rule of 72.</t>
  </si>
  <si>
    <t xml:space="preserve">Year by Year</t>
  </si>
  <si>
    <t xml:space="preserve">Deposits, interest and balance at the end of each year.</t>
  </si>
  <si>
    <t xml:space="preserve">Worked Examples</t>
  </si>
  <si>
    <t xml:space="preserve">The four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</si>
  <si>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</si>
  <si>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</si>
  <si>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</si>
  <si>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self-checks, including an independent check against Excel's FV function.</t>
  </si>
  <si>
    <t xml:space="preserve">No macros, no add-ins, no internet connection required. Sheets are not locked, so you can adapt the workbook. © BabaDigit — free to use for your own analysis. Free online version: babadigit.com/compound-interest-calculator.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</si>
  <si>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</si>
  <si>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</si>
  <si>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What you invest at the start. Use 0 if none.</t>
  </si>
  <si>
    <t xml:space="preserve">RESULTS</t>
  </si>
  <si>
    <t xml:space="preserve">Nominal yearly rate, e.g. 5%.</t>
  </si>
  <si>
    <t xml:space="preserve">Monthly</t>
  </si>
  <si>
    <t xml:space="preserve">How often interest is added.</t>
  </si>
  <si>
    <t xml:space="preserve">Total you put in</t>
  </si>
  <si>
    <t xml:space="preserve">Optional. Added at the end of each compounding period.</t>
  </si>
  <si>
    <t xml:space="preserve">Years for money to double</t>
  </si>
  <si>
    <t xml:space="preserve">Compounding periods a year</t>
  </si>
  <si>
    <t xml:space="preserve">Deposit used per period</t>
  </si>
  <si>
    <t xml:space="preserve">2  The same figures at every compounding frequency</t>
  </si>
  <si>
    <t xml:space="preserve">Effective rate</t>
  </si>
  <si>
    <t xml:space="preserve">Annually</t>
  </si>
  <si>
    <t xml:space="preserve">Reading this result</t>
  </si>
  <si>
    <t xml:space="preserve">Semi-annually</t>
  </si>
  <si>
    <t xml:space="preserve">Quarterly</t>
  </si>
  <si>
    <t xml:space="preserve">Daily</t>
  </si>
  <si>
    <t xml:space="preserve">The deposit is applied per compounding period at every frequency, so rows other than your own choice also change how much is paid in.</t>
  </si>
  <si>
    <t xml:space="preserve">3  The rule of 72 at your rate</t>
  </si>
  <si>
    <t xml:space="preserve">Exact years to double</t>
  </si>
  <si>
    <t xml:space="preserve">72 ÷ effective rate (in %). Close for everyday rates; less accurate at very high or very low rates.</t>
  </si>
  <si>
    <t xml:space="preserve">Rule of 72 estimate</t>
  </si>
  <si>
    <t xml:space="preserve">Balance at the end of each year, using the inputs on 'Compound Interest'.</t>
  </si>
  <si>
    <t xml:space="preserve">Year</t>
  </si>
  <si>
    <t xml:space="preserve">Put in to date</t>
  </si>
  <si>
    <t xml:space="preserve">Interest to date</t>
  </si>
  <si>
    <t xml:space="preserve">Balance</t>
  </si>
  <si>
    <t xml:space="preserve">The four examples from babadigit.com/compound-interest-calculator.</t>
  </si>
  <si>
    <t xml:space="preserve">Example 1 — 10,000 for 10 years at 5%, compounded annually</t>
  </si>
  <si>
    <t xml:space="preserve">10,000 is invested at 5% a year and left alone.</t>
  </si>
  <si>
    <t xml:space="preserve">Annual rate</t>
  </si>
  <si>
    <t xml:space="preserve">Years</t>
  </si>
  <si>
    <t xml:space="preserve">10,000 × 1.05^10 = 16,288.95</t>
  </si>
  <si>
    <t xml:space="preserve">Interest</t>
  </si>
  <si>
    <t xml:space="preserve">6,288.95</t>
  </si>
  <si>
    <t xml:space="preserve">Example 2 — The same deposit, compounded monthly</t>
  </si>
  <si>
    <t xml:space="preserve">The same 10,000 at 5% for 10 years, with interest added every month.</t>
  </si>
  <si>
    <t xml:space="preserve">10,000 × (1 + 0.05 ÷ 12)^120 = 16,470.09</t>
  </si>
  <si>
    <t xml:space="preserve">5.12%</t>
  </si>
  <si>
    <t xml:space="preserve">Example 3 — 200 a month for 20 years at 6%</t>
  </si>
  <si>
    <t xml:space="preserve">Starting from nothing, 200 is saved at the end of every month at 6% compounded monthly.</t>
  </si>
  <si>
    <t xml:space="preserve">Monthly deposit</t>
  </si>
  <si>
    <t xml:space="preserve">Put in</t>
  </si>
  <si>
    <t xml:space="preserve">200 × 240 = 48,000.00</t>
  </si>
  <si>
    <t xml:space="preserve">92,408.18</t>
  </si>
  <si>
    <t xml:space="preserve">44,408.18</t>
  </si>
  <si>
    <t xml:space="preserve">Example 4 — Simple vs compound over 25 years at 8%</t>
  </si>
  <si>
    <t xml:space="preserve">10,000 earns 8% a year for 25 years.</t>
  </si>
  <si>
    <t xml:space="preserve">Simple interest result</t>
  </si>
  <si>
    <t xml:space="preserve">10,000 × (1 + 0.08 × 25) = 30,000.00</t>
  </si>
  <si>
    <t xml:space="preserve">Compound interest result</t>
  </si>
  <si>
    <t xml:space="preserve">10,000 × 1.08^25 = 68,484.75</t>
  </si>
  <si>
    <t xml:space="preserve">Change any yellow cell to see how each result responds. Examples are fictional and for illustration only.</t>
  </si>
  <si>
    <t xml:space="preserve">The method behind every result — identical to the online BabaDigit Compound Interest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</si>
  <si>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</si>
  <si>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</si>
  <si>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</si>
  <si>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</si>
  <si>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P(1 + r/n)^(nt) + D((1 + r/n)^(nt) − 1) ÷ (r/n)</t>
  </si>
  <si>
    <t xml:space="preserve">=Ci_P*(1+Ci_Rate/Ci_N)^(Ci_N*Ci_Years)+Ci_D*(...)/(Ci_Rate/Ci_N)</t>
  </si>
  <si>
    <t xml:space="preserve">Future value at 0%</t>
  </si>
  <si>
    <t xml:space="preserve">P + D × n × t</t>
  </si>
  <si>
    <t xml:space="preserve">=Ci_P+Ci_D*Ci_N*Ci_Years</t>
  </si>
  <si>
    <t xml:space="preserve">=Ci_P+Ci_D*(Ci_N*Ci_Years)</t>
  </si>
  <si>
    <t xml:space="preserve">Future value − total put in</t>
  </si>
  <si>
    <t xml:space="preserve">=Ci_FV-Ci_In</t>
  </si>
  <si>
    <t xml:space="preserve">(1 + r/n)^n − 1</t>
  </si>
  <si>
    <t xml:space="preserve">=(1+Ci_Rate/Ci_N)^Ci_N-1</t>
  </si>
  <si>
    <t xml:space="preserve">Years to double</t>
  </si>
  <si>
    <t xml:space="preserve">ln 2 ÷ ln(1 + effective rate)</t>
  </si>
  <si>
    <t xml:space="preserve">=LN(2)/LN(1+Ci_Eff)</t>
  </si>
  <si>
    <t xml:space="preserve">Why these rules</t>
  </si>
  <si>
    <t xml:space="preserve">•  Deposits are made at the end of each compounding period — the same as Excel's FV function with type 0.</t>
  </si>
  <si>
    <t xml:space="preserve">•  The starting amount and deposit must be zero or more and below 1,000,000,000,000, and cannot both be zero.</t>
  </si>
  <si>
    <t xml:space="preserve">•  The rate must be from 0% to 100% and the years a whole number from 1 to 100 — exactly like the online calculator.</t>
  </si>
  <si>
    <t xml:space="preserve">•  No intermediate rounding is applied; figures are rounded only for display.</t>
  </si>
  <si>
    <t xml:space="preserve">Do it in any spreadsheet</t>
  </si>
  <si>
    <t xml:space="preserve">Set-up</t>
  </si>
  <si>
    <t xml:space="preserve">Annual rate as a decimal in B1, years in B2, periods a year in B3, starting amount in B4, deposit per period in B5.</t>
  </si>
  <si>
    <t xml:space="preserve">=FV(B1/B3,B2*B3,-B5,-B4)</t>
  </si>
  <si>
    <t xml:space="preserve">=(1+B1/B3)^B3-1</t>
  </si>
  <si>
    <t xml:space="preserve">Years to double (yearly compounding)</t>
  </si>
  <si>
    <t xml:space="preserve">=LN(2)/LN(1+B1)</t>
  </si>
  <si>
    <t xml:space="preserve">Named ranges used</t>
  </si>
  <si>
    <t xml:space="preserve">Ci_P</t>
  </si>
  <si>
    <t xml:space="preserve">'Compound Interest'!D8</t>
  </si>
  <si>
    <t xml:space="preserve">Ci_Rate</t>
  </si>
  <si>
    <t xml:space="preserve">'Compound Interest'!D10</t>
  </si>
  <si>
    <t xml:space="preserve">Ci_Years</t>
  </si>
  <si>
    <t xml:space="preserve">'Compound Interest'!D12</t>
  </si>
  <si>
    <t xml:space="preserve">Ci_Freq</t>
  </si>
  <si>
    <t xml:space="preserve">'Compound Interest'!D14</t>
  </si>
  <si>
    <t xml:space="preserve">Ci_Dep</t>
  </si>
  <si>
    <t xml:space="preserve">'Compound Interest'!D16</t>
  </si>
  <si>
    <t xml:space="preserve">Ci_N</t>
  </si>
  <si>
    <t xml:space="preserve">'Compound Interest'!D18</t>
  </si>
  <si>
    <t xml:space="preserve">Ci_D</t>
  </si>
  <si>
    <t xml:space="preserve">'Compound Interest'!D19</t>
  </si>
  <si>
    <t xml:space="preserve">Ci_FV</t>
  </si>
  <si>
    <t xml:space="preserve">'Compound Interest'!H11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</si>
  <si>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</si>
  <si>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</si>
  <si>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</si>
  <si>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</si>
  <si>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future value matches the published 16,288.95</t>
  </si>
  <si>
    <t xml:space="preserve">Example 1 interest matches the published 6,288.95</t>
  </si>
  <si>
    <t xml:space="preserve">Example 2 future value matches the published 16,470.09</t>
  </si>
  <si>
    <t xml:space="preserve">Example 2 effective rate matches the published 5.12%</t>
  </si>
  <si>
    <t xml:space="preserve">Example 3 future value matches the published 92,408.18</t>
  </si>
  <si>
    <t xml:space="preserve">Example 3 interest matches the published 44,408.18</t>
  </si>
  <si>
    <t xml:space="preserve">Example 4 simple result matches the published 30,000.00</t>
  </si>
  <si>
    <t xml:space="preserve">Example 4 compound result matches the published 68,484.75</t>
  </si>
  <si>
    <t xml:space="preserve">Calculator: future value agrees with Excel's own FV function</t>
  </si>
  <si>
    <t xml:space="preserve">Calculator: interest + total put in = future value</t>
  </si>
  <si>
    <t xml:space="preserve">Year by Year: the final year's balance equals the future value</t>
  </si>
  <si>
    <t xml:space="preserve">Doubling time: (1 + effective rate)^years = 2</t>
  </si>
  <si>
    <t xml:space="preserve">Frequency table: your own frequency matches the result</t>
  </si>
  <si>
    <t xml:space="preserve">Overall status</t>
  </si>
  <si>
    <t xml:space="preserve">'N/A' means a check does not apply to the figures currently entered. Published values are the worked-example results on babadigit.com/compound-interest-calculator.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</si>
</sst>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[RED]\-#,##0.00;\-"/>
    <numFmt numFmtId="166" formatCode="0.00##%"/>
    <numFmt numFmtId="167" formatCode="0"/>
    <numFmt numFmtId="168" formatCode="0.00%"/>
    <numFmt numFmtId="169" formatCode="0.0&quot; years&quot;"/>
    <numFmt numFmtId="170" formatCode="0.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9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30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30" hidden="false" customHeight="true" outlineLevel="0" collapsed="false">
      <c r="B13" s="8" t="s">
        <v>9</v>
      </c>
      <c r="C13" s="9" t="s">
        <v>10</v>
      </c>
    </row>
    <row r="14" customFormat="false" ht="18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18" hidden="false" customHeight="true" outlineLevel="0" collapsed="false">
      <c r="B19" s="8" t="s">
        <v>18</v>
      </c>
      <c r="C19" s="9" t="s">
        <v>19</v>
      </c>
    </row>
    <row r="20" customFormat="false" ht="18" hidden="false" customHeight="true" outlineLevel="0" collapsed="false">
      <c r="B20" s="8" t="s">
        <v>20</v>
      </c>
      <c r="C20" s="9" t="s">
        <v>21</v>
      </c>
    </row>
    <row r="21" customFormat="false" ht="30" hidden="false" customHeight="true" outlineLevel="0" collapsed="false">
      <c r="B21" s="8" t="s">
        <v>22</v>
      </c>
      <c r="C21" s="9" t="s">
        <v>23</v>
      </c>
    </row>
    <row r="23" customFormat="false" ht="19.5" hidden="false" customHeight="true" outlineLevel="0" collapsed="false">
      <c r="B23" s="5" t="s">
        <v>24</v>
      </c>
      <c r="C23" s="6"/>
    </row>
    <row r="24" customFormat="false" ht="19.5" hidden="false" customHeight="true" outlineLevel="0" collapsed="false">
      <c r="B24" s="10" t="s">
        <v>25</v>
      </c>
      <c r="C24" s="9" t="s">
        <v>26</v>
      </c>
    </row>
    <row r="25" customFormat="false" ht="19.5" hidden="false" customHeight="true" outlineLevel="0" collapsed="false">
      <c r="B25" s="11" t="s">
        <v>27</v>
      </c>
      <c r="C25" s="9" t="s">
        <v>28</v>
      </c>
    </row>
    <row r="26" customFormat="false" ht="19.5" hidden="false" customHeight="true" outlineLevel="0" collapsed="false">
      <c r="B26" s="12" t="s">
        <v>29</v>
      </c>
      <c r="C26" s="9" t="s">
        <v>30</v>
      </c>
    </row>
    <row r="27" customFormat="false" ht="19.5" hidden="false" customHeight="true" outlineLevel="0" collapsed="false">
      <c r="B27" s="13" t="s">
        <v>31</v>
      </c>
      <c r="C27" s="9" t="s">
        <v>32</v>
      </c>
    </row>
    <row r="29" customFormat="false" ht="19.5" hidden="false" customHeight="true" outlineLevel="0" collapsed="false">
      <c r="B29" s="5" t="s">
        <v>33</v>
      </c>
      <c r="C29" s="6"/>
    </row>
    <row r="30" customFormat="false" ht="18" hidden="false" customHeight="true" outlineLevel="0" collapsed="false">
      <c r="B30" s="8" t="s">
        <v>34</v>
      </c>
      <c r="C30" s="9" t="s">
        <v>35</v>
      </c>
    </row>
    <row r="31" customFormat="false" ht="18" hidden="false" customHeight="true" outlineLevel="0" collapsed="false">
      <c r="B31" s="8" t="s">
        <v>36</v>
      </c>
      <c r="C31" s="9" t="s">
        <v>37</v>
      </c>
    </row>
    <row r="32" customFormat="false" ht="18" hidden="false" customHeight="true" outlineLevel="0" collapsed="false">
      <c r="B32" s="8" t="s">
        <v>38</v>
      </c>
      <c r="C32" s="9" t="s">
        <v>39</v>
      </c>
    </row>
    <row r="33" customFormat="false" ht="18" hidden="false" customHeight="true" outlineLevel="0" collapsed="false">
      <c r="B33" s="8" t="s">
        <v>40</v>
      </c>
      <c r="C33" s="9" t="s">
        <v>41</v>
      </c>
    </row>
    <row r="35" customFormat="false" ht="19.5" hidden="false" customHeight="true" outlineLevel="0" collapsed="false">
      <c r="B35" s="5" t="s">
        <v>42</v>
      </c>
      <c r="C35" s="6"/>
    </row>
    <row r="36" customFormat="false" ht="18" hidden="false" customHeight="true" outlineLevel="0" collapsed="false">
      <c r="B36" s="7" t="s">
        <v>43</v>
      </c>
      <c r="C36" s="7"/>
    </row>
    <row r="37" customFormat="false" ht="18" hidden="false" customHeight="true" outlineLevel="0" collapsed="false">
      <c r="B37" s="7" t="s">
        <v>44</v>
      </c>
      <c r="C37" s="7"/>
    </row>
    <row r="38" customFormat="false" ht="18" hidden="false" customHeight="true" outlineLevel="0" collapsed="false">
      <c r="B38" s="7" t="s">
        <v>45</v>
      </c>
      <c r="C38" s="7"/>
    </row>
    <row r="39" customFormat="false" ht="18" hidden="false" customHeight="true" outlineLevel="0" collapsed="false">
      <c r="B39" s="7" t="s">
        <v>46</v>
      </c>
      <c r="C39" s="7"/>
    </row>
    <row r="41" customFormat="false" ht="19.5" hidden="false" customHeight="true" outlineLevel="0" collapsed="false">
      <c r="B41" s="5" t="s">
        <v>47</v>
      </c>
      <c r="C41" s="6"/>
    </row>
    <row r="42" customFormat="false" ht="18" hidden="false" customHeight="true" outlineLevel="0" collapsed="false">
      <c r="B42" s="14" t="s">
        <v>48</v>
      </c>
      <c r="C42" s="9" t="s">
        <v>49</v>
      </c>
    </row>
    <row r="43" customFormat="false" ht="18" hidden="false" customHeight="true" outlineLevel="0" collapsed="false">
      <c r="B43" s="14" t="s">
        <v>50</v>
      </c>
      <c r="C43" s="9" t="s">
        <v>51</v>
      </c>
    </row>
    <row r="44" customFormat="false" ht="18" hidden="false" customHeight="true" outlineLevel="0" collapsed="false">
      <c r="B44" s="14" t="s">
        <v>52</v>
      </c>
      <c r="C44" s="9" t="s">
        <v>53</v>
      </c>
    </row>
    <row r="45" customFormat="false" ht="18" hidden="false" customHeight="true" outlineLevel="0" collapsed="false">
      <c r="B45" s="14" t="s">
        <v>54</v>
      </c>
      <c r="C45" s="9" t="s">
        <v>55</v>
      </c>
    </row>
    <row r="46" customFormat="false" ht="18" hidden="false" customHeight="true" outlineLevel="0" collapsed="false">
      <c r="B46" s="14" t="s">
        <v>56</v>
      </c>
      <c r="C46" s="9" t="s">
        <v>57</v>
      </c>
    </row>
    <row r="48" customFormat="false" ht="30" hidden="false" customHeight="true" outlineLevel="0" collapsed="false">
      <c r="B48" s="15" t="s">
        <v>58</v>
      </c>
      <c r="C48" s="15"/>
    </row>
  </sheetData>
  <mergeCells count="6">
    <mergeCell ref="B8:C8"/>
    <mergeCell ref="B36:C36"/>
    <mergeCell ref="B37:C37"/>
    <mergeCell ref="B38:C38"/>
    <mergeCell ref="B39:C39"/>
    <mergeCell ref="B48:C48"/>
  </mergeCells>
  <hyperlinks>
    <hyperlink ref="B42" location="'Compound Interest'!A1" display="Compound Interest"/>
    <hyperlink ref="B43" location="'Year by Year'!A1" display="Year by Year"/>
    <hyperlink ref="B44" location="'Worked Examples'!A1" display="Worked Examples"/>
    <hyperlink ref="B45" location="'Formula Guide'!A1" display="Formula Guide"/>
    <hyperlink ref="B46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6" min="4" style="0" width="18"/>
    <col collapsed="false" customWidth="true" hidden="false" outlineLevel="0" max="7" min="7" style="0" width="3"/>
    <col collapsed="false" customWidth="true" hidden="false" outlineLevel="0" max="8" min="8" style="0" width="36"/>
    <col collapsed="false" customWidth="true" hidden="false" outlineLevel="0" max="9" min="9" style="0" width="22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59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60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14</v>
      </c>
      <c r="D8" s="19" t="n">
        <v>10000</v>
      </c>
      <c r="E8" s="20" t="s">
        <v>61</v>
      </c>
      <c r="F8" s="20"/>
      <c r="H8" s="21" t="s">
        <v>62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16</v>
      </c>
      <c r="D10" s="22" t="n">
        <v>0.05</v>
      </c>
      <c r="E10" s="20" t="s">
        <v>63</v>
      </c>
      <c r="F10" s="20"/>
      <c r="H10" s="23" t="s">
        <v>34</v>
      </c>
      <c r="I10" s="17"/>
    </row>
    <row r="11" customFormat="false" ht="15" hidden="false" customHeight="false" outlineLevel="0" collapsed="false">
      <c r="H11" s="24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IF(Ci_Rate=0,Ci_P+Ci_D*(Ci_N*Ci_Years),Ci_P*(1+(Ci_Rate/Ci_N))^(Ci_N*Ci_Years)+Ci_D*((1+(Ci_Rate/Ci_N))^(Ci_N*Ci_Years)-1)/(Ci_Rate/Ci_N)),"—")</f>
        <v>16470.0949769028</v>
      </c>
      <c r="I11" s="24"/>
    </row>
    <row r="12" customFormat="false" ht="15" hidden="false" customHeight="true" outlineLevel="0" collapsed="false">
      <c r="B12" s="18" t="s">
        <v>18</v>
      </c>
      <c r="D12" s="25" t="n">
        <v>10</v>
      </c>
      <c r="E12" s="20" t="s">
        <v>19</v>
      </c>
      <c r="F12" s="20"/>
      <c r="H12" s="24"/>
      <c r="I12" s="24"/>
    </row>
    <row r="13" customFormat="false" ht="15" hidden="false" customHeight="false" outlineLevel="0" collapsed="false">
      <c r="H13" s="16"/>
      <c r="I13" s="17"/>
    </row>
    <row r="14" customFormat="false" ht="15" hidden="false" customHeight="true" outlineLevel="0" collapsed="false">
      <c r="B14" s="18" t="s">
        <v>20</v>
      </c>
      <c r="D14" s="26" t="s">
        <v>64</v>
      </c>
      <c r="E14" s="20" t="s">
        <v>65</v>
      </c>
      <c r="F14" s="20"/>
      <c r="H14" s="27" t="s">
        <v>66</v>
      </c>
      <c r="I14" s="28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Ci_P+Ci_D*(Ci_N*Ci_Years),"—")</f>
        <v>10000</v>
      </c>
    </row>
    <row r="15" customFormat="false" ht="15" hidden="false" customHeight="false" outlineLevel="0" collapsed="false">
      <c r="H15" s="27" t="s">
        <v>40</v>
      </c>
      <c r="I15" s="28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Ci_FV-Ci_In,"—")</f>
        <v>6470.0949769028</v>
      </c>
    </row>
    <row r="16" customFormat="false" ht="22.35" hidden="false" customHeight="true" outlineLevel="0" collapsed="false">
      <c r="B16" s="18" t="s">
        <v>22</v>
      </c>
      <c r="D16" s="19"/>
      <c r="E16" s="20" t="s">
        <v>67</v>
      </c>
      <c r="F16" s="20"/>
      <c r="H16" s="27" t="s">
        <v>36</v>
      </c>
      <c r="I16" s="29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(1+(Ci_Rate/Ci_N))^Ci_N-1,"—")</f>
        <v>0.051161897881733</v>
      </c>
    </row>
    <row r="17" customFormat="false" ht="15" hidden="false" customHeight="false" outlineLevel="0" collapsed="false">
      <c r="H17" s="27" t="s">
        <v>68</v>
      </c>
      <c r="I17" s="30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N(Ci_Rate)&gt;0),LN(2)/LN(1+Ci_Eff),"—")</f>
        <v>13.8918047290544</v>
      </c>
    </row>
    <row r="18" customFormat="false" ht="15" hidden="false" customHeight="false" outlineLevel="0" collapsed="false">
      <c r="B18" s="18" t="s">
        <v>69</v>
      </c>
      <c r="D18" s="31" t="n">
        <f aca="false">IF(Ci_Freq="Annually",1,IF(Ci_Freq="Semi-annually",2,IF(Ci_Freq="Quarterly",4,IF(Ci_Freq="Monthly",12,IF(Ci_Freq="Daily",365,"—")))))</f>
        <v>12</v>
      </c>
      <c r="H18" s="16"/>
      <c r="I18" s="17"/>
    </row>
    <row r="19" customFormat="false" ht="15" hidden="false" customHeight="false" outlineLevel="0" collapsed="false">
      <c r="B19" s="18" t="s">
        <v>70</v>
      </c>
      <c r="D19" s="32" t="n">
        <f aca="false">IF(ISBLANK(Ci_Dep),0,Ci_Dep)</f>
        <v>0</v>
      </c>
      <c r="H19" s="16"/>
      <c r="I19" s="17"/>
    </row>
    <row r="20" customFormat="false" ht="15" hidden="false" customHeight="false" outlineLevel="0" collapsed="false">
      <c r="H20" s="16"/>
      <c r="I20" s="17"/>
    </row>
    <row r="21" customFormat="false" ht="19.5" hidden="false" customHeight="true" outlineLevel="0" collapsed="false">
      <c r="B21" s="5" t="s">
        <v>71</v>
      </c>
      <c r="C21" s="6"/>
      <c r="D21" s="6"/>
      <c r="E21" s="6"/>
      <c r="F21" s="6"/>
      <c r="H21" s="16"/>
      <c r="I21" s="17"/>
    </row>
    <row r="22" customFormat="false" ht="19.5" hidden="false" customHeight="true" outlineLevel="0" collapsed="false">
      <c r="B22" s="33" t="s">
        <v>20</v>
      </c>
      <c r="C22" s="34"/>
      <c r="D22" s="34" t="s">
        <v>34</v>
      </c>
      <c r="E22" s="34" t="s">
        <v>72</v>
      </c>
      <c r="F22" s="34" t="s">
        <v>40</v>
      </c>
    </row>
    <row r="23" customFormat="false" ht="19.5" hidden="false" customHeight="true" outlineLevel="0" collapsed="false">
      <c r="B23" s="18" t="s">
        <v>73</v>
      </c>
      <c r="D23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IF(Ci_Rate=0,Ci_P+Ci_D*(1*Ci_Years),Ci_P*(1+(Ci_Rate/1))^(1*Ci_Years)+Ci_D*((1+(Ci_Rate/1))^(1*Ci_Years)-1)/(Ci_Rate/1)),"—")</f>
        <v>16288.9462677744</v>
      </c>
      <c r="E23" s="35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(1+(Ci_Rate/1))^1-1,"—")</f>
        <v>0.05</v>
      </c>
      <c r="F23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D23-(Ci_P+Ci_D*(1*Ci_Years)),"—")</f>
        <v>6288.94626777442</v>
      </c>
      <c r="H23" s="5" t="s">
        <v>74</v>
      </c>
      <c r="I23" s="6"/>
    </row>
    <row r="24" customFormat="false" ht="15" hidden="false" customHeight="false" outlineLevel="0" collapsed="false">
      <c r="B24" s="18" t="s">
        <v>75</v>
      </c>
      <c r="D24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IF(Ci_Rate=0,Ci_P+Ci_D*(2*Ci_Years),Ci_P*(1+(Ci_Rate/2))^(2*Ci_Years)+Ci_D*((1+(Ci_Rate/2))^(2*Ci_Years)-1)/(Ci_Rate/2)),"—")</f>
        <v>16386.1644029039</v>
      </c>
      <c r="E24" s="35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(1+(Ci_Rate/2))^2-1,"—")</f>
        <v>0.0506249999999999</v>
      </c>
      <c r="F24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D24-(Ci_P+Ci_D*(2*Ci_Years)),"—")</f>
        <v>6386.16440290394</v>
      </c>
      <c r="H24" s="36" t="str">
        <f aca="false">IF(NOT(ISNUMBER(Ci_P)),"Enter the starting amount to see a result. Use 0 if you are starting from nothing.",IF(Ci_P&lt;0,"Enter the starting amount as a positive number.",IF(Ci_P&gt;=1000000000000,"Enter an amount below 1,000,000,000,000.",IF(NOT(ISNUMBER(Ci_Rate)),"Enter the annual interest rate to see a result.",IF(OR(Ci_Rate&lt;0,Ci_Rate&gt;1),"Enter an annual rate from 0 to 100%.",IF(NOT(ISNUMBER(Ci_Years)),"Enter the number of years to see a result.",IF(OR(Ci_Years&lt;1,Ci_Years&gt;100,Ci_Years&lt;&gt;INT(Ci_Years)),"Enter a whole number of years from 1 to 100.",IF(NOT(ISNUMBER(Ci_D)),"Enter the regular deposit as a number, or leave it blank.",IF(Ci_D&lt;0,"Enter the regular deposit as a positive number, or leave it blank.",IF(Ci_D&gt;=1000000000000,"Enter an amount below 1,000,000,000,000.",IF(AND(Ci_P=0,Ci_D=0),"Enter a starting amount or a regular deposit to see a result.","After "&amp;Ci_Years&amp;" year"&amp;IF(Ci_Years=1,"","s")&amp;", "&amp;IF(Ci_D&gt;0,IF(Ci_P&gt;0,"a starting amount of "&amp;TEXT(ROUND(Ci_P,2),"#,##0.00")&amp;" plus "&amp;TEXT(ROUND(Ci_D,2),"#,##0.00")&amp;" every "&amp;IF(Ci_N=1,"year",IF(Ci_N=2,"half-year",IF(Ci_N=4,"quarter",IF(Ci_N=12,"month","day"))))&amp;" grows",TEXT(ROUND(Ci_D,2),"#,##0.00")&amp;" every "&amp;IF(Ci_N=1,"year",IF(Ci_N=2,"half-year",IF(Ci_N=4,"quarter",IF(Ci_N=12,"month","day"))))&amp;" grows"),TEXT(ROUND(Ci_P,2),"#,##0.00")&amp;" grows")&amp;" to "&amp;TEXT(ROUND(Ci_FV,2),"#,##0.00")&amp;" — "&amp;TEXT(ROUND(Ci_In,2),"#,##0.00")&amp;" you put in and "&amp;TEXT(ROUND(Ci_Int,2),"#,##0.00")&amp;" of interest."&amp;IF(Ci_Rate&gt;0," At "&amp;Ci_Rate*100&amp;"% compounded "&amp;IF(Ci_N=1,"annually",IF(Ci_N=2,"semi-annually",IF(Ci_N=4,"quarterly",IF(Ci_N=12,"monthly","daily"))))&amp;" the effective annual rate is "&amp;TEXT(ROUND(Ci_Eff*100,2),"0.00")&amp;"%, so money left alone doubles in about "&amp;TEXT(ROUND(Ci_Dbl,1),"0.0")&amp;" years."," At 0% nothing is earned, so the balance is just what you put in."))))))))))))</f>
        <v>After 10 years, 10,000.00 grows to 16,470.09 — 10,000.00 you put in and 6,470.09 of interest. At 5% compounded monthly the effective annual rate is 5.12%, so money left alone doubles in about 13.9 years.</v>
      </c>
      <c r="I24" s="36"/>
    </row>
    <row r="25" customFormat="false" ht="15" hidden="false" customHeight="false" outlineLevel="0" collapsed="false">
      <c r="B25" s="18" t="s">
        <v>76</v>
      </c>
      <c r="D25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IF(Ci_Rate=0,Ci_P+Ci_D*(4*Ci_Years),Ci_P*(1+(Ci_Rate/4))^(4*Ci_Years)+Ci_D*((1+(Ci_Rate/4))^(4*Ci_Years)-1)/(Ci_Rate/4)),"—")</f>
        <v>16436.1946348701</v>
      </c>
      <c r="E25" s="35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(1+(Ci_Rate/4))^4-1,"—")</f>
        <v>0.0509453369140622</v>
      </c>
      <c r="F25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D25-(Ci_P+Ci_D*(4*Ci_Years)),"—")</f>
        <v>6436.1946348701</v>
      </c>
      <c r="H25" s="36"/>
      <c r="I25" s="36"/>
    </row>
    <row r="26" customFormat="false" ht="15" hidden="false" customHeight="false" outlineLevel="0" collapsed="false">
      <c r="B26" s="18" t="s">
        <v>64</v>
      </c>
      <c r="D26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IF(Ci_Rate=0,Ci_P+Ci_D*(12*Ci_Years),Ci_P*(1+(Ci_Rate/12))^(12*Ci_Years)+Ci_D*((1+(Ci_Rate/12))^(12*Ci_Years)-1)/(Ci_Rate/12)),"—")</f>
        <v>16470.0949769028</v>
      </c>
      <c r="E26" s="35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(1+(Ci_Rate/12))^12-1,"—")</f>
        <v>0.051161897881733</v>
      </c>
      <c r="F26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D26-(Ci_P+Ci_D*(12*Ci_Years)),"—")</f>
        <v>6470.0949769028</v>
      </c>
      <c r="H26" s="36"/>
      <c r="I26" s="36"/>
    </row>
    <row r="27" customFormat="false" ht="15" hidden="false" customHeight="false" outlineLevel="0" collapsed="false">
      <c r="B27" s="18" t="s">
        <v>77</v>
      </c>
      <c r="D27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IF(Ci_Rate=0,Ci_P+Ci_D*(365*Ci_Years),Ci_P*(1+(Ci_Rate/365))^(365*Ci_Years)+Ci_D*((1+(Ci_Rate/365))^(365*Ci_Years)-1)/(Ci_Rate/365)),"—")</f>
        <v>16486.6481376523</v>
      </c>
      <c r="E27" s="35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(1+(Ci_Rate/365))^365-1,"—")</f>
        <v>0.0512674964674473</v>
      </c>
      <c r="F27" s="32" t="n">
        <f aca="false">IF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D27-(Ci_P+Ci_D*(365*Ci_Years)),"—")</f>
        <v>6486.64813765235</v>
      </c>
      <c r="H27" s="36"/>
      <c r="I27" s="36"/>
    </row>
    <row r="28" customFormat="false" ht="30" hidden="false" customHeight="true" outlineLevel="0" collapsed="false">
      <c r="B28" s="20" t="s">
        <v>78</v>
      </c>
      <c r="C28" s="20"/>
      <c r="D28" s="20"/>
      <c r="E28" s="20"/>
      <c r="F28" s="20"/>
      <c r="H28" s="36"/>
      <c r="I28" s="36"/>
    </row>
    <row r="29" customFormat="false" ht="15" hidden="false" customHeight="false" outlineLevel="0" collapsed="false">
      <c r="B29" s="20"/>
      <c r="C29" s="20"/>
      <c r="D29" s="20"/>
      <c r="E29" s="20"/>
      <c r="F29" s="20"/>
      <c r="H29" s="36"/>
      <c r="I29" s="36"/>
    </row>
    <row r="30" customFormat="false" ht="15" hidden="false" customHeight="false" outlineLevel="0" collapsed="false">
      <c r="H30" s="36"/>
      <c r="I30" s="36"/>
    </row>
    <row r="31" customFormat="false" ht="19.5" hidden="false" customHeight="true" outlineLevel="0" collapsed="false">
      <c r="B31" s="5" t="s">
        <v>79</v>
      </c>
      <c r="C31" s="6"/>
      <c r="D31" s="6"/>
      <c r="E31" s="6"/>
      <c r="F31" s="6"/>
    </row>
    <row r="32" customFormat="false" ht="30" hidden="false" customHeight="true" outlineLevel="0" collapsed="false">
      <c r="B32" s="37" t="s">
        <v>80</v>
      </c>
      <c r="D32" s="38" t="n">
        <f aca="false">Ci_Dbl</f>
        <v>13.8918047290544</v>
      </c>
      <c r="E32" s="20" t="s">
        <v>81</v>
      </c>
      <c r="F32" s="20"/>
    </row>
    <row r="33" customFormat="false" ht="15" hidden="false" customHeight="false" outlineLevel="0" collapsed="false">
      <c r="B33" s="37" t="s">
        <v>82</v>
      </c>
      <c r="D33" s="38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N(Ci_Rate)&gt;0),72/(Ci_Eff*100),"—")</f>
        <v>14.0729728530472</v>
      </c>
      <c r="E33" s="20"/>
      <c r="F33" s="20"/>
    </row>
  </sheetData>
  <mergeCells count="9">
    <mergeCell ref="E8:F8"/>
    <mergeCell ref="E10:F10"/>
    <mergeCell ref="H11:I12"/>
    <mergeCell ref="E12:F12"/>
    <mergeCell ref="E14:F14"/>
    <mergeCell ref="E16:F16"/>
    <mergeCell ref="H24:I30"/>
    <mergeCell ref="B28:F29"/>
    <mergeCell ref="E32:F33"/>
  </mergeCells>
  <conditionalFormatting sqref="H11">
    <cfRule type="expression" priority="2" aboveAverage="0" equalAverage="0" bottom="0" percent="0" rank="0" text="" dxfId="0">
      <formula>AND(ISNUMBER($H$11),$H$11&lt;0)</formula>
    </cfRule>
  </conditionalFormatting>
  <conditionalFormatting sqref="I14">
    <cfRule type="expression" priority="3" aboveAverage="0" equalAverage="0" bottom="0" percent="0" rank="0" text="" dxfId="1">
      <formula>AND(ISNUMBER($I$14),$I$14&lt;0)</formula>
    </cfRule>
  </conditionalFormatting>
  <conditionalFormatting sqref="I15">
    <cfRule type="expression" priority="4" aboveAverage="0" equalAverage="0" bottom="0" percent="0" rank="0" text="" dxfId="1">
      <formula>AND(ISNUMBER($I$15),$I$15&lt;0)</formula>
    </cfRule>
  </conditionalFormatting>
  <conditionalFormatting sqref="I16">
    <cfRule type="expression" priority="5" aboveAverage="0" equalAverage="0" bottom="0" percent="0" rank="0" text="" dxfId="1">
      <formula>AND(ISNUMBER($I$16),$I$16&lt;0)</formula>
    </cfRule>
  </conditionalFormatting>
  <conditionalFormatting sqref="I17">
    <cfRule type="expression" priority="6" aboveAverage="0" equalAverage="0" bottom="0" percent="0" rank="0" text="" dxfId="1">
      <formula>AND(ISNUMBER($I$17),$I$17&lt;0)</formula>
    </cfRule>
  </conditionalFormatting>
  <dataValidations count="5">
    <dataValidation allowBlank="false" error="Choose Annually, Semi-annually, Quarterly, Monthly or Daily." errorStyle="stop" errorTitle="Compounding" operator="between" showDropDown="false" showErrorMessage="true" showInputMessage="false" sqref="D14" type="list">
      <formula1>"Annually,Semi-annually,Quarterly,Monthly,Daily"</formula1>
      <formula2>0</formula2>
    </dataValidation>
    <dataValidation allowBlank="true" error="Enter an amount of zero or more." errorStyle="stop" errorTitle="Starting amount" operator="greaterThanOrEqual" showDropDown="false" showErrorMessage="true" showInputMessage="false" sqref="D8" type="decimal">
      <formula1>0</formula1>
      <formula2>0</formula2>
    </dataValidation>
    <dataValidation allowBlank="true" error="Enter a rate from 0% to 100%." errorStyle="stop" errorTitle="Rate" operator="between" showDropDown="false" showErrorMessage="true" showInputMessage="false" sqref="D10" type="decimal">
      <formula1>0</formula1>
      <formula2>1</formula2>
    </dataValidation>
    <dataValidation allowBlank="false" error="Enter a whole number of years from 1 to 100." errorStyle="stop" errorTitle="Years" operator="between" showDropDown="false" showErrorMessage="true" showInputMessage="false" sqref="D12" type="whole">
      <formula1>1</formula1>
      <formula2>100</formula2>
    </dataValidation>
    <dataValidation allowBlank="true" error="Enter a deposit of zero or more, or leave blank." errorStyle="stop" errorTitle="Regular deposit" operator="greaterThanOrEqual" showDropDown="false" showErrorMessage="true" showInputMessage="false" sqref="D16" type="decimal">
      <formula1>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F1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5" min="3" style="0" width="18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50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83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8" customFormat="false" ht="19.5" hidden="false" customHeight="true" outlineLevel="0" collapsed="false">
      <c r="B8" s="33" t="s">
        <v>84</v>
      </c>
      <c r="C8" s="34" t="s">
        <v>85</v>
      </c>
      <c r="D8" s="34" t="s">
        <v>86</v>
      </c>
      <c r="E8" s="34" t="s">
        <v>87</v>
      </c>
    </row>
    <row r="9" customFormat="false" ht="15" hidden="false" customHeight="false" outlineLevel="0" collapsed="false">
      <c r="B9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&lt;=Ci_Years),1,"")</f>
        <v>1</v>
      </c>
      <c r="C9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&lt;=Ci_Years),Ci_P+Ci_D*(Ci_N*1),"")</f>
        <v>10000</v>
      </c>
      <c r="D9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&lt;=Ci_Years),E9-C9,"")</f>
        <v>511.618978817331</v>
      </c>
      <c r="E9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&lt;=Ci_Years),IF(Ci_Rate=0,Ci_P+Ci_D*(Ci_N*1),Ci_P*(1+(Ci_Rate/Ci_N))^(Ci_N*1)+Ci_D*((1+(Ci_Rate/Ci_N))^(Ci_N*1)-1)/(Ci_Rate/Ci_N)),"")</f>
        <v>10511.6189788173</v>
      </c>
    </row>
    <row r="10" customFormat="false" ht="15" hidden="false" customHeight="false" outlineLevel="0" collapsed="false">
      <c r="B10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&lt;=Ci_Years),2,"")</f>
        <v>2</v>
      </c>
      <c r="C10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&lt;=Ci_Years),Ci_P+Ci_D*(Ci_N*2),"")</f>
        <v>10000</v>
      </c>
      <c r="D10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&lt;=Ci_Years),E10-C10,"")</f>
        <v>1049.41335558327</v>
      </c>
      <c r="E10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&lt;=Ci_Years),IF(Ci_Rate=0,Ci_P+Ci_D*(Ci_N*2),Ci_P*(1+(Ci_Rate/Ci_N))^(Ci_N*2)+Ci_D*((1+(Ci_Rate/Ci_N))^(Ci_N*2)-1)/(Ci_Rate/Ci_N)),"")</f>
        <v>11049.4133555833</v>
      </c>
    </row>
    <row r="11" customFormat="false" ht="15" hidden="false" customHeight="false" outlineLevel="0" collapsed="false">
      <c r="B11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&lt;=Ci_Years),3,"")</f>
        <v>3</v>
      </c>
      <c r="C11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&lt;=Ci_Years),Ci_P+Ci_D*(Ci_N*3),"")</f>
        <v>10000</v>
      </c>
      <c r="D11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&lt;=Ci_Years),E11-C11,"")</f>
        <v>1614.72231333468</v>
      </c>
      <c r="E11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&lt;=Ci_Years),IF(Ci_Rate=0,Ci_P+Ci_D*(Ci_N*3),Ci_P*(1+(Ci_Rate/Ci_N))^(Ci_N*3)+Ci_D*((1+(Ci_Rate/Ci_N))^(Ci_N*3)-1)/(Ci_Rate/Ci_N)),"")</f>
        <v>11614.7223133347</v>
      </c>
    </row>
    <row r="12" customFormat="false" ht="15" hidden="false" customHeight="false" outlineLevel="0" collapsed="false">
      <c r="B12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&lt;=Ci_Years),4,"")</f>
        <v>4</v>
      </c>
      <c r="C12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&lt;=Ci_Years),Ci_P+Ci_D*(Ci_N*4),"")</f>
        <v>10000</v>
      </c>
      <c r="D12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&lt;=Ci_Years),E12-C12,"")</f>
        <v>2208.95355025419</v>
      </c>
      <c r="E12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&lt;=Ci_Years),IF(Ci_Rate=0,Ci_P+Ci_D*(Ci_N*4),Ci_P*(1+(Ci_Rate/Ci_N))^(Ci_N*4)+Ci_D*((1+(Ci_Rate/Ci_N))^(Ci_N*4)-1)/(Ci_Rate/Ci_N)),"")</f>
        <v>12208.9535502542</v>
      </c>
    </row>
    <row r="13" customFormat="false" ht="15" hidden="false" customHeight="false" outlineLevel="0" collapsed="false">
      <c r="B13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&lt;=Ci_Years),5,"")</f>
        <v>5</v>
      </c>
      <c r="C13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&lt;=Ci_Years),Ci_P+Ci_D*(Ci_N*5),"")</f>
        <v>10000</v>
      </c>
      <c r="D13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&lt;=Ci_Years),E13-C13,"")</f>
        <v>2833.58678503512</v>
      </c>
      <c r="E13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&lt;=Ci_Years),IF(Ci_Rate=0,Ci_P+Ci_D*(Ci_N*5),Ci_P*(1+(Ci_Rate/Ci_N))^(Ci_N*5)+Ci_D*((1+(Ci_Rate/Ci_N))^(Ci_N*5)-1)/(Ci_Rate/Ci_N)),"")</f>
        <v>12833.5867850351</v>
      </c>
    </row>
    <row r="14" customFormat="false" ht="15" hidden="false" customHeight="false" outlineLevel="0" collapsed="false">
      <c r="B14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&lt;=Ci_Years),6,"")</f>
        <v>6</v>
      </c>
      <c r="C14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&lt;=Ci_Years),Ci_P+Ci_D*(Ci_N*6),"")</f>
        <v>10000</v>
      </c>
      <c r="D14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&lt;=Ci_Years),E14-C14,"")</f>
        <v>3490.17744158744</v>
      </c>
      <c r="E14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&lt;=Ci_Years),IF(Ci_Rate=0,Ci_P+Ci_D*(Ci_N*6),Ci_P*(1+(Ci_Rate/Ci_N))^(Ci_N*6)+Ci_D*((1+(Ci_Rate/Ci_N))^(Ci_N*6)-1)/(Ci_Rate/Ci_N)),"")</f>
        <v>13490.1774415874</v>
      </c>
    </row>
    <row r="15" customFormat="false" ht="15" hidden="false" customHeight="false" outlineLevel="0" collapsed="false">
      <c r="B15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&lt;=Ci_Years),7,"")</f>
        <v>7</v>
      </c>
      <c r="C15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&lt;=Ci_Years),Ci_P+Ci_D*(Ci_N*7),"")</f>
        <v>10000</v>
      </c>
      <c r="D15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&lt;=Ci_Years),E15-C15,"")</f>
        <v>4180.3605222604</v>
      </c>
      <c r="E15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&lt;=Ci_Years),IF(Ci_Rate=0,Ci_P+Ci_D*(Ci_N*7),Ci_P*(1+(Ci_Rate/Ci_N))^(Ci_N*7)+Ci_D*((1+(Ci_Rate/Ci_N))^(Ci_N*7)-1)/(Ci_Rate/Ci_N)),"")</f>
        <v>14180.3605222604</v>
      </c>
    </row>
    <row r="16" customFormat="false" ht="15" hidden="false" customHeight="false" outlineLevel="0" collapsed="false">
      <c r="B16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&lt;=Ci_Years),8,"")</f>
        <v>8</v>
      </c>
      <c r="C16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&lt;=Ci_Years),Ci_P+Ci_D*(Ci_N*8),"")</f>
        <v>10000</v>
      </c>
      <c r="D16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&lt;=Ci_Years),E16-C16,"")</f>
        <v>4905.85467922644</v>
      </c>
      <c r="E16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&lt;=Ci_Years),IF(Ci_Rate=0,Ci_P+Ci_D*(Ci_N*8),Ci_P*(1+(Ci_Rate/Ci_N))^(Ci_N*8)+Ci_D*((1+(Ci_Rate/Ci_N))^(Ci_N*8)-1)/(Ci_Rate/Ci_N)),"")</f>
        <v>14905.8546792264</v>
      </c>
    </row>
    <row r="17" customFormat="false" ht="15" hidden="false" customHeight="false" outlineLevel="0" collapsed="false">
      <c r="B17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&lt;=Ci_Years),9,"")</f>
        <v>9</v>
      </c>
      <c r="C17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&lt;=Ci_Years),Ci_P+Ci_D*(Ci_N*9),"")</f>
        <v>10000</v>
      </c>
      <c r="D17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&lt;=Ci_Years),E17-C17,"")</f>
        <v>5668.46649416498</v>
      </c>
      <c r="E17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&lt;=Ci_Years),IF(Ci_Rate=0,Ci_P+Ci_D*(Ci_N*9),Ci_P*(1+(Ci_Rate/Ci_N))^(Ci_N*9)+Ci_D*((1+(Ci_Rate/Ci_N))^(Ci_N*9)-1)/(Ci_Rate/Ci_N)),"")</f>
        <v>15668.466494165</v>
      </c>
    </row>
    <row r="18" customFormat="false" ht="15" hidden="false" customHeight="false" outlineLevel="0" collapsed="false">
      <c r="B18" s="31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&lt;=Ci_Years),10,"")</f>
        <v>10</v>
      </c>
      <c r="C18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&lt;=Ci_Years),Ci_P+Ci_D*(Ci_N*10),"")</f>
        <v>10000</v>
      </c>
      <c r="D18" s="32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&lt;=Ci_Years),E18-C18,"")</f>
        <v>6470.0949769028</v>
      </c>
      <c r="E18" s="39" t="n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&lt;=Ci_Years),IF(Ci_Rate=0,Ci_P+Ci_D*(Ci_N*10),Ci_P*(1+(Ci_Rate/Ci_N))^(Ci_N*10)+Ci_D*((1+(Ci_Rate/Ci_N))^(Ci_N*10)-1)/(Ci_Rate/Ci_N)),"")</f>
        <v>16470.0949769028</v>
      </c>
    </row>
    <row r="19" customFormat="false" ht="15" hidden="false" customHeight="false" outlineLevel="0" collapsed="false">
      <c r="B1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11&lt;=Ci_Years),11,"")</f>
        <v/>
      </c>
      <c r="C1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11&lt;=Ci_Years),Ci_P+Ci_D*(Ci_N*11),"")</f>
        <v/>
      </c>
      <c r="D1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11&lt;=Ci_Years),E19-C19,"")</f>
        <v/>
      </c>
      <c r="E1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11&lt;=Ci_Years),IF(Ci_Rate=0,Ci_P+Ci_D*(Ci_N*11),Ci_P*(1+(Ci_Rate/Ci_N))^(Ci_N*11)+Ci_D*((1+(Ci_Rate/Ci_N))^(Ci_N*11)-1)/(Ci_Rate/Ci_N)),"")</f>
        <v/>
      </c>
    </row>
    <row r="20" customFormat="false" ht="15" hidden="false" customHeight="false" outlineLevel="0" collapsed="false">
      <c r="B2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12&lt;=Ci_Years),12,"")</f>
        <v/>
      </c>
      <c r="C2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12&lt;=Ci_Years),Ci_P+Ci_D*(Ci_N*12),"")</f>
        <v/>
      </c>
      <c r="D2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12&lt;=Ci_Years),E20-C20,"")</f>
        <v/>
      </c>
      <c r="E2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12&lt;=Ci_Years),IF(Ci_Rate=0,Ci_P+Ci_D*(Ci_N*12),Ci_P*(1+(Ci_Rate/Ci_N))^(Ci_N*12)+Ci_D*((1+(Ci_Rate/Ci_N))^(Ci_N*12)-1)/(Ci_Rate/Ci_N)),"")</f>
        <v/>
      </c>
    </row>
    <row r="21" customFormat="false" ht="15" hidden="false" customHeight="false" outlineLevel="0" collapsed="false">
      <c r="B2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13&lt;=Ci_Years),13,"")</f>
        <v/>
      </c>
      <c r="C2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13&lt;=Ci_Years),Ci_P+Ci_D*(Ci_N*13),"")</f>
        <v/>
      </c>
      <c r="D2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13&lt;=Ci_Years),E21-C21,"")</f>
        <v/>
      </c>
      <c r="E2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13&lt;=Ci_Years),IF(Ci_Rate=0,Ci_P+Ci_D*(Ci_N*13),Ci_P*(1+(Ci_Rate/Ci_N))^(Ci_N*13)+Ci_D*((1+(Ci_Rate/Ci_N))^(Ci_N*13)-1)/(Ci_Rate/Ci_N)),"")</f>
        <v/>
      </c>
    </row>
    <row r="22" customFormat="false" ht="15" hidden="false" customHeight="false" outlineLevel="0" collapsed="false">
      <c r="B2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14&lt;=Ci_Years),14,"")</f>
        <v/>
      </c>
      <c r="C2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14&lt;=Ci_Years),Ci_P+Ci_D*(Ci_N*14),"")</f>
        <v/>
      </c>
      <c r="D2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14&lt;=Ci_Years),E22-C22,"")</f>
        <v/>
      </c>
      <c r="E2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14&lt;=Ci_Years),IF(Ci_Rate=0,Ci_P+Ci_D*(Ci_N*14),Ci_P*(1+(Ci_Rate/Ci_N))^(Ci_N*14)+Ci_D*((1+(Ci_Rate/Ci_N))^(Ci_N*14)-1)/(Ci_Rate/Ci_N)),"")</f>
        <v/>
      </c>
    </row>
    <row r="23" customFormat="false" ht="15" hidden="false" customHeight="false" outlineLevel="0" collapsed="false">
      <c r="B2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15&lt;=Ci_Years),15,"")</f>
        <v/>
      </c>
      <c r="C2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15&lt;=Ci_Years),Ci_P+Ci_D*(Ci_N*15),"")</f>
        <v/>
      </c>
      <c r="D2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15&lt;=Ci_Years),E23-C23,"")</f>
        <v/>
      </c>
      <c r="E2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15&lt;=Ci_Years),IF(Ci_Rate=0,Ci_P+Ci_D*(Ci_N*15),Ci_P*(1+(Ci_Rate/Ci_N))^(Ci_N*15)+Ci_D*((1+(Ci_Rate/Ci_N))^(Ci_N*15)-1)/(Ci_Rate/Ci_N)),"")</f>
        <v/>
      </c>
    </row>
    <row r="24" customFormat="false" ht="15" hidden="false" customHeight="false" outlineLevel="0" collapsed="false">
      <c r="B2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16&lt;=Ci_Years),16,"")</f>
        <v/>
      </c>
      <c r="C2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16&lt;=Ci_Years),Ci_P+Ci_D*(Ci_N*16),"")</f>
        <v/>
      </c>
      <c r="D2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16&lt;=Ci_Years),E24-C24,"")</f>
        <v/>
      </c>
      <c r="E2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16&lt;=Ci_Years),IF(Ci_Rate=0,Ci_P+Ci_D*(Ci_N*16),Ci_P*(1+(Ci_Rate/Ci_N))^(Ci_N*16)+Ci_D*((1+(Ci_Rate/Ci_N))^(Ci_N*16)-1)/(Ci_Rate/Ci_N)),"")</f>
        <v/>
      </c>
    </row>
    <row r="25" customFormat="false" ht="15" hidden="false" customHeight="false" outlineLevel="0" collapsed="false">
      <c r="B2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17&lt;=Ci_Years),17,"")</f>
        <v/>
      </c>
      <c r="C2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17&lt;=Ci_Years),Ci_P+Ci_D*(Ci_N*17),"")</f>
        <v/>
      </c>
      <c r="D2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17&lt;=Ci_Years),E25-C25,"")</f>
        <v/>
      </c>
      <c r="E2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17&lt;=Ci_Years),IF(Ci_Rate=0,Ci_P+Ci_D*(Ci_N*17),Ci_P*(1+(Ci_Rate/Ci_N))^(Ci_N*17)+Ci_D*((1+(Ci_Rate/Ci_N))^(Ci_N*17)-1)/(Ci_Rate/Ci_N)),"")</f>
        <v/>
      </c>
    </row>
    <row r="26" customFormat="false" ht="15" hidden="false" customHeight="false" outlineLevel="0" collapsed="false">
      <c r="B2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18&lt;=Ci_Years),18,"")</f>
        <v/>
      </c>
      <c r="C2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18&lt;=Ci_Years),Ci_P+Ci_D*(Ci_N*18),"")</f>
        <v/>
      </c>
      <c r="D2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18&lt;=Ci_Years),E26-C26,"")</f>
        <v/>
      </c>
      <c r="E2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18&lt;=Ci_Years),IF(Ci_Rate=0,Ci_P+Ci_D*(Ci_N*18),Ci_P*(1+(Ci_Rate/Ci_N))^(Ci_N*18)+Ci_D*((1+(Ci_Rate/Ci_N))^(Ci_N*18)-1)/(Ci_Rate/Ci_N)),"")</f>
        <v/>
      </c>
    </row>
    <row r="27" customFormat="false" ht="15" hidden="false" customHeight="false" outlineLevel="0" collapsed="false">
      <c r="B2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19&lt;=Ci_Years),19,"")</f>
        <v/>
      </c>
      <c r="C2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19&lt;=Ci_Years),Ci_P+Ci_D*(Ci_N*19),"")</f>
        <v/>
      </c>
      <c r="D2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19&lt;=Ci_Years),E27-C27,"")</f>
        <v/>
      </c>
      <c r="E2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19&lt;=Ci_Years),IF(Ci_Rate=0,Ci_P+Ci_D*(Ci_N*19),Ci_P*(1+(Ci_Rate/Ci_N))^(Ci_N*19)+Ci_D*((1+(Ci_Rate/Ci_N))^(Ci_N*19)-1)/(Ci_Rate/Ci_N)),"")</f>
        <v/>
      </c>
    </row>
    <row r="28" customFormat="false" ht="15" hidden="false" customHeight="false" outlineLevel="0" collapsed="false">
      <c r="B2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20&lt;=Ci_Years),20,"")</f>
        <v/>
      </c>
      <c r="C2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20&lt;=Ci_Years),Ci_P+Ci_D*(Ci_N*20),"")</f>
        <v/>
      </c>
      <c r="D2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20&lt;=Ci_Years),E28-C28,"")</f>
        <v/>
      </c>
      <c r="E2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20&lt;=Ci_Years),IF(Ci_Rate=0,Ci_P+Ci_D*(Ci_N*20),Ci_P*(1+(Ci_Rate/Ci_N))^(Ci_N*20)+Ci_D*((1+(Ci_Rate/Ci_N))^(Ci_N*20)-1)/(Ci_Rate/Ci_N)),"")</f>
        <v/>
      </c>
    </row>
    <row r="29" customFormat="false" ht="15" hidden="false" customHeight="false" outlineLevel="0" collapsed="false">
      <c r="B2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21&lt;=Ci_Years),21,"")</f>
        <v/>
      </c>
      <c r="C2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21&lt;=Ci_Years),Ci_P+Ci_D*(Ci_N*21),"")</f>
        <v/>
      </c>
      <c r="D2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21&lt;=Ci_Years),E29-C29,"")</f>
        <v/>
      </c>
      <c r="E2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21&lt;=Ci_Years),IF(Ci_Rate=0,Ci_P+Ci_D*(Ci_N*21),Ci_P*(1+(Ci_Rate/Ci_N))^(Ci_N*21)+Ci_D*((1+(Ci_Rate/Ci_N))^(Ci_N*21)-1)/(Ci_Rate/Ci_N)),"")</f>
        <v/>
      </c>
    </row>
    <row r="30" customFormat="false" ht="15" hidden="false" customHeight="false" outlineLevel="0" collapsed="false">
      <c r="B3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22&lt;=Ci_Years),22,"")</f>
        <v/>
      </c>
      <c r="C3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22&lt;=Ci_Years),Ci_P+Ci_D*(Ci_N*22),"")</f>
        <v/>
      </c>
      <c r="D3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22&lt;=Ci_Years),E30-C30,"")</f>
        <v/>
      </c>
      <c r="E3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22&lt;=Ci_Years),IF(Ci_Rate=0,Ci_P+Ci_D*(Ci_N*22),Ci_P*(1+(Ci_Rate/Ci_N))^(Ci_N*22)+Ci_D*((1+(Ci_Rate/Ci_N))^(Ci_N*22)-1)/(Ci_Rate/Ci_N)),"")</f>
        <v/>
      </c>
    </row>
    <row r="31" customFormat="false" ht="15" hidden="false" customHeight="false" outlineLevel="0" collapsed="false">
      <c r="B3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23&lt;=Ci_Years),23,"")</f>
        <v/>
      </c>
      <c r="C3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23&lt;=Ci_Years),Ci_P+Ci_D*(Ci_N*23),"")</f>
        <v/>
      </c>
      <c r="D3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23&lt;=Ci_Years),E31-C31,"")</f>
        <v/>
      </c>
      <c r="E3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23&lt;=Ci_Years),IF(Ci_Rate=0,Ci_P+Ci_D*(Ci_N*23),Ci_P*(1+(Ci_Rate/Ci_N))^(Ci_N*23)+Ci_D*((1+(Ci_Rate/Ci_N))^(Ci_N*23)-1)/(Ci_Rate/Ci_N)),"")</f>
        <v/>
      </c>
    </row>
    <row r="32" customFormat="false" ht="15" hidden="false" customHeight="false" outlineLevel="0" collapsed="false">
      <c r="B3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24&lt;=Ci_Years),24,"")</f>
        <v/>
      </c>
      <c r="C3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24&lt;=Ci_Years),Ci_P+Ci_D*(Ci_N*24),"")</f>
        <v/>
      </c>
      <c r="D3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24&lt;=Ci_Years),E32-C32,"")</f>
        <v/>
      </c>
      <c r="E3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24&lt;=Ci_Years),IF(Ci_Rate=0,Ci_P+Ci_D*(Ci_N*24),Ci_P*(1+(Ci_Rate/Ci_N))^(Ci_N*24)+Ci_D*((1+(Ci_Rate/Ci_N))^(Ci_N*24)-1)/(Ci_Rate/Ci_N)),"")</f>
        <v/>
      </c>
    </row>
    <row r="33" customFormat="false" ht="15" hidden="false" customHeight="false" outlineLevel="0" collapsed="false">
      <c r="B3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25&lt;=Ci_Years),25,"")</f>
        <v/>
      </c>
      <c r="C3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25&lt;=Ci_Years),Ci_P+Ci_D*(Ci_N*25),"")</f>
        <v/>
      </c>
      <c r="D3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25&lt;=Ci_Years),E33-C33,"")</f>
        <v/>
      </c>
      <c r="E3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25&lt;=Ci_Years),IF(Ci_Rate=0,Ci_P+Ci_D*(Ci_N*25),Ci_P*(1+(Ci_Rate/Ci_N))^(Ci_N*25)+Ci_D*((1+(Ci_Rate/Ci_N))^(Ci_N*25)-1)/(Ci_Rate/Ci_N)),"")</f>
        <v/>
      </c>
    </row>
    <row r="34" customFormat="false" ht="15" hidden="false" customHeight="false" outlineLevel="0" collapsed="false">
      <c r="B3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26&lt;=Ci_Years),26,"")</f>
        <v/>
      </c>
      <c r="C3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26&lt;=Ci_Years),Ci_P+Ci_D*(Ci_N*26),"")</f>
        <v/>
      </c>
      <c r="D3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26&lt;=Ci_Years),E34-C34,"")</f>
        <v/>
      </c>
      <c r="E3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26&lt;=Ci_Years),IF(Ci_Rate=0,Ci_P+Ci_D*(Ci_N*26),Ci_P*(1+(Ci_Rate/Ci_N))^(Ci_N*26)+Ci_D*((1+(Ci_Rate/Ci_N))^(Ci_N*26)-1)/(Ci_Rate/Ci_N)),"")</f>
        <v/>
      </c>
    </row>
    <row r="35" customFormat="false" ht="15" hidden="false" customHeight="false" outlineLevel="0" collapsed="false">
      <c r="B3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27&lt;=Ci_Years),27,"")</f>
        <v/>
      </c>
      <c r="C3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27&lt;=Ci_Years),Ci_P+Ci_D*(Ci_N*27),"")</f>
        <v/>
      </c>
      <c r="D3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27&lt;=Ci_Years),E35-C35,"")</f>
        <v/>
      </c>
      <c r="E3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27&lt;=Ci_Years),IF(Ci_Rate=0,Ci_P+Ci_D*(Ci_N*27),Ci_P*(1+(Ci_Rate/Ci_N))^(Ci_N*27)+Ci_D*((1+(Ci_Rate/Ci_N))^(Ci_N*27)-1)/(Ci_Rate/Ci_N)),"")</f>
        <v/>
      </c>
    </row>
    <row r="36" customFormat="false" ht="15" hidden="false" customHeight="false" outlineLevel="0" collapsed="false">
      <c r="B3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28&lt;=Ci_Years),28,"")</f>
        <v/>
      </c>
      <c r="C3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28&lt;=Ci_Years),Ci_P+Ci_D*(Ci_N*28),"")</f>
        <v/>
      </c>
      <c r="D3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28&lt;=Ci_Years),E36-C36,"")</f>
        <v/>
      </c>
      <c r="E3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28&lt;=Ci_Years),IF(Ci_Rate=0,Ci_P+Ci_D*(Ci_N*28),Ci_P*(1+(Ci_Rate/Ci_N))^(Ci_N*28)+Ci_D*((1+(Ci_Rate/Ci_N))^(Ci_N*28)-1)/(Ci_Rate/Ci_N)),"")</f>
        <v/>
      </c>
    </row>
    <row r="37" customFormat="false" ht="15" hidden="false" customHeight="false" outlineLevel="0" collapsed="false">
      <c r="B3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29&lt;=Ci_Years),29,"")</f>
        <v/>
      </c>
      <c r="C3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29&lt;=Ci_Years),Ci_P+Ci_D*(Ci_N*29),"")</f>
        <v/>
      </c>
      <c r="D3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29&lt;=Ci_Years),E37-C37,"")</f>
        <v/>
      </c>
      <c r="E3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29&lt;=Ci_Years),IF(Ci_Rate=0,Ci_P+Ci_D*(Ci_N*29),Ci_P*(1+(Ci_Rate/Ci_N))^(Ci_N*29)+Ci_D*((1+(Ci_Rate/Ci_N))^(Ci_N*29)-1)/(Ci_Rate/Ci_N)),"")</f>
        <v/>
      </c>
    </row>
    <row r="38" customFormat="false" ht="15" hidden="false" customHeight="false" outlineLevel="0" collapsed="false">
      <c r="B3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30&lt;=Ci_Years),30,"")</f>
        <v/>
      </c>
      <c r="C3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30&lt;=Ci_Years),Ci_P+Ci_D*(Ci_N*30),"")</f>
        <v/>
      </c>
      <c r="D3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30&lt;=Ci_Years),E38-C38,"")</f>
        <v/>
      </c>
      <c r="E3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30&lt;=Ci_Years),IF(Ci_Rate=0,Ci_P+Ci_D*(Ci_N*30),Ci_P*(1+(Ci_Rate/Ci_N))^(Ci_N*30)+Ci_D*((1+(Ci_Rate/Ci_N))^(Ci_N*30)-1)/(Ci_Rate/Ci_N)),"")</f>
        <v/>
      </c>
    </row>
    <row r="39" customFormat="false" ht="15" hidden="false" customHeight="false" outlineLevel="0" collapsed="false">
      <c r="B3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31&lt;=Ci_Years),31,"")</f>
        <v/>
      </c>
      <c r="C3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31&lt;=Ci_Years),Ci_P+Ci_D*(Ci_N*31),"")</f>
        <v/>
      </c>
      <c r="D3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31&lt;=Ci_Years),E39-C39,"")</f>
        <v/>
      </c>
      <c r="E3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31&lt;=Ci_Years),IF(Ci_Rate=0,Ci_P+Ci_D*(Ci_N*31),Ci_P*(1+(Ci_Rate/Ci_N))^(Ci_N*31)+Ci_D*((1+(Ci_Rate/Ci_N))^(Ci_N*31)-1)/(Ci_Rate/Ci_N)),"")</f>
        <v/>
      </c>
    </row>
    <row r="40" customFormat="false" ht="15" hidden="false" customHeight="false" outlineLevel="0" collapsed="false">
      <c r="B4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32&lt;=Ci_Years),32,"")</f>
        <v/>
      </c>
      <c r="C4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32&lt;=Ci_Years),Ci_P+Ci_D*(Ci_N*32),"")</f>
        <v/>
      </c>
      <c r="D4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32&lt;=Ci_Years),E40-C40,"")</f>
        <v/>
      </c>
      <c r="E4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32&lt;=Ci_Years),IF(Ci_Rate=0,Ci_P+Ci_D*(Ci_N*32),Ci_P*(1+(Ci_Rate/Ci_N))^(Ci_N*32)+Ci_D*((1+(Ci_Rate/Ci_N))^(Ci_N*32)-1)/(Ci_Rate/Ci_N)),"")</f>
        <v/>
      </c>
    </row>
    <row r="41" customFormat="false" ht="15" hidden="false" customHeight="false" outlineLevel="0" collapsed="false">
      <c r="B4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33&lt;=Ci_Years),33,"")</f>
        <v/>
      </c>
      <c r="C4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33&lt;=Ci_Years),Ci_P+Ci_D*(Ci_N*33),"")</f>
        <v/>
      </c>
      <c r="D4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33&lt;=Ci_Years),E41-C41,"")</f>
        <v/>
      </c>
      <c r="E4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33&lt;=Ci_Years),IF(Ci_Rate=0,Ci_P+Ci_D*(Ci_N*33),Ci_P*(1+(Ci_Rate/Ci_N))^(Ci_N*33)+Ci_D*((1+(Ci_Rate/Ci_N))^(Ci_N*33)-1)/(Ci_Rate/Ci_N)),"")</f>
        <v/>
      </c>
    </row>
    <row r="42" customFormat="false" ht="15" hidden="false" customHeight="false" outlineLevel="0" collapsed="false">
      <c r="B4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34&lt;=Ci_Years),34,"")</f>
        <v/>
      </c>
      <c r="C4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34&lt;=Ci_Years),Ci_P+Ci_D*(Ci_N*34),"")</f>
        <v/>
      </c>
      <c r="D4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34&lt;=Ci_Years),E42-C42,"")</f>
        <v/>
      </c>
      <c r="E4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34&lt;=Ci_Years),IF(Ci_Rate=0,Ci_P+Ci_D*(Ci_N*34),Ci_P*(1+(Ci_Rate/Ci_N))^(Ci_N*34)+Ci_D*((1+(Ci_Rate/Ci_N))^(Ci_N*34)-1)/(Ci_Rate/Ci_N)),"")</f>
        <v/>
      </c>
    </row>
    <row r="43" customFormat="false" ht="15" hidden="false" customHeight="false" outlineLevel="0" collapsed="false">
      <c r="B4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35&lt;=Ci_Years),35,"")</f>
        <v/>
      </c>
      <c r="C4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35&lt;=Ci_Years),Ci_P+Ci_D*(Ci_N*35),"")</f>
        <v/>
      </c>
      <c r="D4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35&lt;=Ci_Years),E43-C43,"")</f>
        <v/>
      </c>
      <c r="E4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35&lt;=Ci_Years),IF(Ci_Rate=0,Ci_P+Ci_D*(Ci_N*35),Ci_P*(1+(Ci_Rate/Ci_N))^(Ci_N*35)+Ci_D*((1+(Ci_Rate/Ci_N))^(Ci_N*35)-1)/(Ci_Rate/Ci_N)),"")</f>
        <v/>
      </c>
    </row>
    <row r="44" customFormat="false" ht="15" hidden="false" customHeight="false" outlineLevel="0" collapsed="false">
      <c r="B4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36&lt;=Ci_Years),36,"")</f>
        <v/>
      </c>
      <c r="C4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36&lt;=Ci_Years),Ci_P+Ci_D*(Ci_N*36),"")</f>
        <v/>
      </c>
      <c r="D4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36&lt;=Ci_Years),E44-C44,"")</f>
        <v/>
      </c>
      <c r="E4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36&lt;=Ci_Years),IF(Ci_Rate=0,Ci_P+Ci_D*(Ci_N*36),Ci_P*(1+(Ci_Rate/Ci_N))^(Ci_N*36)+Ci_D*((1+(Ci_Rate/Ci_N))^(Ci_N*36)-1)/(Ci_Rate/Ci_N)),"")</f>
        <v/>
      </c>
    </row>
    <row r="45" customFormat="false" ht="15" hidden="false" customHeight="false" outlineLevel="0" collapsed="false">
      <c r="B4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37&lt;=Ci_Years),37,"")</f>
        <v/>
      </c>
      <c r="C4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37&lt;=Ci_Years),Ci_P+Ci_D*(Ci_N*37),"")</f>
        <v/>
      </c>
      <c r="D4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37&lt;=Ci_Years),E45-C45,"")</f>
        <v/>
      </c>
      <c r="E4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37&lt;=Ci_Years),IF(Ci_Rate=0,Ci_P+Ci_D*(Ci_N*37),Ci_P*(1+(Ci_Rate/Ci_N))^(Ci_N*37)+Ci_D*((1+(Ci_Rate/Ci_N))^(Ci_N*37)-1)/(Ci_Rate/Ci_N)),"")</f>
        <v/>
      </c>
    </row>
    <row r="46" customFormat="false" ht="15" hidden="false" customHeight="false" outlineLevel="0" collapsed="false">
      <c r="B4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38&lt;=Ci_Years),38,"")</f>
        <v/>
      </c>
      <c r="C4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38&lt;=Ci_Years),Ci_P+Ci_D*(Ci_N*38),"")</f>
        <v/>
      </c>
      <c r="D4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38&lt;=Ci_Years),E46-C46,"")</f>
        <v/>
      </c>
      <c r="E4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38&lt;=Ci_Years),IF(Ci_Rate=0,Ci_P+Ci_D*(Ci_N*38),Ci_P*(1+(Ci_Rate/Ci_N))^(Ci_N*38)+Ci_D*((1+(Ci_Rate/Ci_N))^(Ci_N*38)-1)/(Ci_Rate/Ci_N)),"")</f>
        <v/>
      </c>
    </row>
    <row r="47" customFormat="false" ht="15" hidden="false" customHeight="false" outlineLevel="0" collapsed="false">
      <c r="B4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39&lt;=Ci_Years),39,"")</f>
        <v/>
      </c>
      <c r="C4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39&lt;=Ci_Years),Ci_P+Ci_D*(Ci_N*39),"")</f>
        <v/>
      </c>
      <c r="D4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39&lt;=Ci_Years),E47-C47,"")</f>
        <v/>
      </c>
      <c r="E4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39&lt;=Ci_Years),IF(Ci_Rate=0,Ci_P+Ci_D*(Ci_N*39),Ci_P*(1+(Ci_Rate/Ci_N))^(Ci_N*39)+Ci_D*((1+(Ci_Rate/Ci_N))^(Ci_N*39)-1)/(Ci_Rate/Ci_N)),"")</f>
        <v/>
      </c>
    </row>
    <row r="48" customFormat="false" ht="15" hidden="false" customHeight="false" outlineLevel="0" collapsed="false">
      <c r="B4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40&lt;=Ci_Years),40,"")</f>
        <v/>
      </c>
      <c r="C4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40&lt;=Ci_Years),Ci_P+Ci_D*(Ci_N*40),"")</f>
        <v/>
      </c>
      <c r="D4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40&lt;=Ci_Years),E48-C48,"")</f>
        <v/>
      </c>
      <c r="E4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40&lt;=Ci_Years),IF(Ci_Rate=0,Ci_P+Ci_D*(Ci_N*40),Ci_P*(1+(Ci_Rate/Ci_N))^(Ci_N*40)+Ci_D*((1+(Ci_Rate/Ci_N))^(Ci_N*40)-1)/(Ci_Rate/Ci_N)),"")</f>
        <v/>
      </c>
    </row>
    <row r="49" customFormat="false" ht="15" hidden="false" customHeight="false" outlineLevel="0" collapsed="false">
      <c r="B4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41&lt;=Ci_Years),41,"")</f>
        <v/>
      </c>
      <c r="C4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41&lt;=Ci_Years),Ci_P+Ci_D*(Ci_N*41),"")</f>
        <v/>
      </c>
      <c r="D4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41&lt;=Ci_Years),E49-C49,"")</f>
        <v/>
      </c>
      <c r="E4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41&lt;=Ci_Years),IF(Ci_Rate=0,Ci_P+Ci_D*(Ci_N*41),Ci_P*(1+(Ci_Rate/Ci_N))^(Ci_N*41)+Ci_D*((1+(Ci_Rate/Ci_N))^(Ci_N*41)-1)/(Ci_Rate/Ci_N)),"")</f>
        <v/>
      </c>
    </row>
    <row r="50" customFormat="false" ht="15" hidden="false" customHeight="false" outlineLevel="0" collapsed="false">
      <c r="B5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42&lt;=Ci_Years),42,"")</f>
        <v/>
      </c>
      <c r="C5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42&lt;=Ci_Years),Ci_P+Ci_D*(Ci_N*42),"")</f>
        <v/>
      </c>
      <c r="D5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42&lt;=Ci_Years),E50-C50,"")</f>
        <v/>
      </c>
      <c r="E5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42&lt;=Ci_Years),IF(Ci_Rate=0,Ci_P+Ci_D*(Ci_N*42),Ci_P*(1+(Ci_Rate/Ci_N))^(Ci_N*42)+Ci_D*((1+(Ci_Rate/Ci_N))^(Ci_N*42)-1)/(Ci_Rate/Ci_N)),"")</f>
        <v/>
      </c>
    </row>
    <row r="51" customFormat="false" ht="15" hidden="false" customHeight="false" outlineLevel="0" collapsed="false">
      <c r="B5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43&lt;=Ci_Years),43,"")</f>
        <v/>
      </c>
      <c r="C5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43&lt;=Ci_Years),Ci_P+Ci_D*(Ci_N*43),"")</f>
        <v/>
      </c>
      <c r="D5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43&lt;=Ci_Years),E51-C51,"")</f>
        <v/>
      </c>
      <c r="E5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43&lt;=Ci_Years),IF(Ci_Rate=0,Ci_P+Ci_D*(Ci_N*43),Ci_P*(1+(Ci_Rate/Ci_N))^(Ci_N*43)+Ci_D*((1+(Ci_Rate/Ci_N))^(Ci_N*43)-1)/(Ci_Rate/Ci_N)),"")</f>
        <v/>
      </c>
    </row>
    <row r="52" customFormat="false" ht="15" hidden="false" customHeight="false" outlineLevel="0" collapsed="false">
      <c r="B5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44&lt;=Ci_Years),44,"")</f>
        <v/>
      </c>
      <c r="C5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44&lt;=Ci_Years),Ci_P+Ci_D*(Ci_N*44),"")</f>
        <v/>
      </c>
      <c r="D5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44&lt;=Ci_Years),E52-C52,"")</f>
        <v/>
      </c>
      <c r="E5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44&lt;=Ci_Years),IF(Ci_Rate=0,Ci_P+Ci_D*(Ci_N*44),Ci_P*(1+(Ci_Rate/Ci_N))^(Ci_N*44)+Ci_D*((1+(Ci_Rate/Ci_N))^(Ci_N*44)-1)/(Ci_Rate/Ci_N)),"")</f>
        <v/>
      </c>
    </row>
    <row r="53" customFormat="false" ht="15" hidden="false" customHeight="false" outlineLevel="0" collapsed="false">
      <c r="B5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45&lt;=Ci_Years),45,"")</f>
        <v/>
      </c>
      <c r="C5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45&lt;=Ci_Years),Ci_P+Ci_D*(Ci_N*45),"")</f>
        <v/>
      </c>
      <c r="D5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45&lt;=Ci_Years),E53-C53,"")</f>
        <v/>
      </c>
      <c r="E5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45&lt;=Ci_Years),IF(Ci_Rate=0,Ci_P+Ci_D*(Ci_N*45),Ci_P*(1+(Ci_Rate/Ci_N))^(Ci_N*45)+Ci_D*((1+(Ci_Rate/Ci_N))^(Ci_N*45)-1)/(Ci_Rate/Ci_N)),"")</f>
        <v/>
      </c>
    </row>
    <row r="54" customFormat="false" ht="15" hidden="false" customHeight="false" outlineLevel="0" collapsed="false">
      <c r="B5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46&lt;=Ci_Years),46,"")</f>
        <v/>
      </c>
      <c r="C5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46&lt;=Ci_Years),Ci_P+Ci_D*(Ci_N*46),"")</f>
        <v/>
      </c>
      <c r="D5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46&lt;=Ci_Years),E54-C54,"")</f>
        <v/>
      </c>
      <c r="E5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46&lt;=Ci_Years),IF(Ci_Rate=0,Ci_P+Ci_D*(Ci_N*46),Ci_P*(1+(Ci_Rate/Ci_N))^(Ci_N*46)+Ci_D*((1+(Ci_Rate/Ci_N))^(Ci_N*46)-1)/(Ci_Rate/Ci_N)),"")</f>
        <v/>
      </c>
    </row>
    <row r="55" customFormat="false" ht="15" hidden="false" customHeight="false" outlineLevel="0" collapsed="false">
      <c r="B5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47&lt;=Ci_Years),47,"")</f>
        <v/>
      </c>
      <c r="C5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47&lt;=Ci_Years),Ci_P+Ci_D*(Ci_N*47),"")</f>
        <v/>
      </c>
      <c r="D5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47&lt;=Ci_Years),E55-C55,"")</f>
        <v/>
      </c>
      <c r="E5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47&lt;=Ci_Years),IF(Ci_Rate=0,Ci_P+Ci_D*(Ci_N*47),Ci_P*(1+(Ci_Rate/Ci_N))^(Ci_N*47)+Ci_D*((1+(Ci_Rate/Ci_N))^(Ci_N*47)-1)/(Ci_Rate/Ci_N)),"")</f>
        <v/>
      </c>
    </row>
    <row r="56" customFormat="false" ht="15" hidden="false" customHeight="false" outlineLevel="0" collapsed="false">
      <c r="B5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48&lt;=Ci_Years),48,"")</f>
        <v/>
      </c>
      <c r="C5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48&lt;=Ci_Years),Ci_P+Ci_D*(Ci_N*48),"")</f>
        <v/>
      </c>
      <c r="D5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48&lt;=Ci_Years),E56-C56,"")</f>
        <v/>
      </c>
      <c r="E5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48&lt;=Ci_Years),IF(Ci_Rate=0,Ci_P+Ci_D*(Ci_N*48),Ci_P*(1+(Ci_Rate/Ci_N))^(Ci_N*48)+Ci_D*((1+(Ci_Rate/Ci_N))^(Ci_N*48)-1)/(Ci_Rate/Ci_N)),"")</f>
        <v/>
      </c>
    </row>
    <row r="57" customFormat="false" ht="15" hidden="false" customHeight="false" outlineLevel="0" collapsed="false">
      <c r="B5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49&lt;=Ci_Years),49,"")</f>
        <v/>
      </c>
      <c r="C5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49&lt;=Ci_Years),Ci_P+Ci_D*(Ci_N*49),"")</f>
        <v/>
      </c>
      <c r="D5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49&lt;=Ci_Years),E57-C57,"")</f>
        <v/>
      </c>
      <c r="E5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49&lt;=Ci_Years),IF(Ci_Rate=0,Ci_P+Ci_D*(Ci_N*49),Ci_P*(1+(Ci_Rate/Ci_N))^(Ci_N*49)+Ci_D*((1+(Ci_Rate/Ci_N))^(Ci_N*49)-1)/(Ci_Rate/Ci_N)),"")</f>
        <v/>
      </c>
    </row>
    <row r="58" customFormat="false" ht="15" hidden="false" customHeight="false" outlineLevel="0" collapsed="false">
      <c r="B5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50&lt;=Ci_Years),50,"")</f>
        <v/>
      </c>
      <c r="C5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50&lt;=Ci_Years),Ci_P+Ci_D*(Ci_N*50),"")</f>
        <v/>
      </c>
      <c r="D5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50&lt;=Ci_Years),E58-C58,"")</f>
        <v/>
      </c>
      <c r="E5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50&lt;=Ci_Years),IF(Ci_Rate=0,Ci_P+Ci_D*(Ci_N*50),Ci_P*(1+(Ci_Rate/Ci_N))^(Ci_N*50)+Ci_D*((1+(Ci_Rate/Ci_N))^(Ci_N*50)-1)/(Ci_Rate/Ci_N)),"")</f>
        <v/>
      </c>
    </row>
    <row r="59" customFormat="false" ht="15" hidden="false" customHeight="false" outlineLevel="0" collapsed="false">
      <c r="B5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51&lt;=Ci_Years),51,"")</f>
        <v/>
      </c>
      <c r="C5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51&lt;=Ci_Years),Ci_P+Ci_D*(Ci_N*51),"")</f>
        <v/>
      </c>
      <c r="D5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51&lt;=Ci_Years),E59-C59,"")</f>
        <v/>
      </c>
      <c r="E5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51&lt;=Ci_Years),IF(Ci_Rate=0,Ci_P+Ci_D*(Ci_N*51),Ci_P*(1+(Ci_Rate/Ci_N))^(Ci_N*51)+Ci_D*((1+(Ci_Rate/Ci_N))^(Ci_N*51)-1)/(Ci_Rate/Ci_N)),"")</f>
        <v/>
      </c>
    </row>
    <row r="60" customFormat="false" ht="15" hidden="false" customHeight="false" outlineLevel="0" collapsed="false">
      <c r="B6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52&lt;=Ci_Years),52,"")</f>
        <v/>
      </c>
      <c r="C6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52&lt;=Ci_Years),Ci_P+Ci_D*(Ci_N*52),"")</f>
        <v/>
      </c>
      <c r="D6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52&lt;=Ci_Years),E60-C60,"")</f>
        <v/>
      </c>
      <c r="E6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52&lt;=Ci_Years),IF(Ci_Rate=0,Ci_P+Ci_D*(Ci_N*52),Ci_P*(1+(Ci_Rate/Ci_N))^(Ci_N*52)+Ci_D*((1+(Ci_Rate/Ci_N))^(Ci_N*52)-1)/(Ci_Rate/Ci_N)),"")</f>
        <v/>
      </c>
    </row>
    <row r="61" customFormat="false" ht="15" hidden="false" customHeight="false" outlineLevel="0" collapsed="false">
      <c r="B6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53&lt;=Ci_Years),53,"")</f>
        <v/>
      </c>
      <c r="C6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53&lt;=Ci_Years),Ci_P+Ci_D*(Ci_N*53),"")</f>
        <v/>
      </c>
      <c r="D6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53&lt;=Ci_Years),E61-C61,"")</f>
        <v/>
      </c>
      <c r="E6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53&lt;=Ci_Years),IF(Ci_Rate=0,Ci_P+Ci_D*(Ci_N*53),Ci_P*(1+(Ci_Rate/Ci_N))^(Ci_N*53)+Ci_D*((1+(Ci_Rate/Ci_N))^(Ci_N*53)-1)/(Ci_Rate/Ci_N)),"")</f>
        <v/>
      </c>
    </row>
    <row r="62" customFormat="false" ht="15" hidden="false" customHeight="false" outlineLevel="0" collapsed="false">
      <c r="B6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54&lt;=Ci_Years),54,"")</f>
        <v/>
      </c>
      <c r="C6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54&lt;=Ci_Years),Ci_P+Ci_D*(Ci_N*54),"")</f>
        <v/>
      </c>
      <c r="D6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54&lt;=Ci_Years),E62-C62,"")</f>
        <v/>
      </c>
      <c r="E6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54&lt;=Ci_Years),IF(Ci_Rate=0,Ci_P+Ci_D*(Ci_N*54),Ci_P*(1+(Ci_Rate/Ci_N))^(Ci_N*54)+Ci_D*((1+(Ci_Rate/Ci_N))^(Ci_N*54)-1)/(Ci_Rate/Ci_N)),"")</f>
        <v/>
      </c>
    </row>
    <row r="63" customFormat="false" ht="15" hidden="false" customHeight="false" outlineLevel="0" collapsed="false">
      <c r="B6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55&lt;=Ci_Years),55,"")</f>
        <v/>
      </c>
      <c r="C6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55&lt;=Ci_Years),Ci_P+Ci_D*(Ci_N*55),"")</f>
        <v/>
      </c>
      <c r="D6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55&lt;=Ci_Years),E63-C63,"")</f>
        <v/>
      </c>
      <c r="E6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55&lt;=Ci_Years),IF(Ci_Rate=0,Ci_P+Ci_D*(Ci_N*55),Ci_P*(1+(Ci_Rate/Ci_N))^(Ci_N*55)+Ci_D*((1+(Ci_Rate/Ci_N))^(Ci_N*55)-1)/(Ci_Rate/Ci_N)),"")</f>
        <v/>
      </c>
    </row>
    <row r="64" customFormat="false" ht="15" hidden="false" customHeight="false" outlineLevel="0" collapsed="false">
      <c r="B6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56&lt;=Ci_Years),56,"")</f>
        <v/>
      </c>
      <c r="C6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56&lt;=Ci_Years),Ci_P+Ci_D*(Ci_N*56),"")</f>
        <v/>
      </c>
      <c r="D6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56&lt;=Ci_Years),E64-C64,"")</f>
        <v/>
      </c>
      <c r="E6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56&lt;=Ci_Years),IF(Ci_Rate=0,Ci_P+Ci_D*(Ci_N*56),Ci_P*(1+(Ci_Rate/Ci_N))^(Ci_N*56)+Ci_D*((1+(Ci_Rate/Ci_N))^(Ci_N*56)-1)/(Ci_Rate/Ci_N)),"")</f>
        <v/>
      </c>
    </row>
    <row r="65" customFormat="false" ht="15" hidden="false" customHeight="false" outlineLevel="0" collapsed="false">
      <c r="B6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57&lt;=Ci_Years),57,"")</f>
        <v/>
      </c>
      <c r="C6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57&lt;=Ci_Years),Ci_P+Ci_D*(Ci_N*57),"")</f>
        <v/>
      </c>
      <c r="D6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57&lt;=Ci_Years),E65-C65,"")</f>
        <v/>
      </c>
      <c r="E6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57&lt;=Ci_Years),IF(Ci_Rate=0,Ci_P+Ci_D*(Ci_N*57),Ci_P*(1+(Ci_Rate/Ci_N))^(Ci_N*57)+Ci_D*((1+(Ci_Rate/Ci_N))^(Ci_N*57)-1)/(Ci_Rate/Ci_N)),"")</f>
        <v/>
      </c>
    </row>
    <row r="66" customFormat="false" ht="15" hidden="false" customHeight="false" outlineLevel="0" collapsed="false">
      <c r="B6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58&lt;=Ci_Years),58,"")</f>
        <v/>
      </c>
      <c r="C6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58&lt;=Ci_Years),Ci_P+Ci_D*(Ci_N*58),"")</f>
        <v/>
      </c>
      <c r="D6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58&lt;=Ci_Years),E66-C66,"")</f>
        <v/>
      </c>
      <c r="E6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58&lt;=Ci_Years),IF(Ci_Rate=0,Ci_P+Ci_D*(Ci_N*58),Ci_P*(1+(Ci_Rate/Ci_N))^(Ci_N*58)+Ci_D*((1+(Ci_Rate/Ci_N))^(Ci_N*58)-1)/(Ci_Rate/Ci_N)),"")</f>
        <v/>
      </c>
    </row>
    <row r="67" customFormat="false" ht="15" hidden="false" customHeight="false" outlineLevel="0" collapsed="false">
      <c r="B6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59&lt;=Ci_Years),59,"")</f>
        <v/>
      </c>
      <c r="C6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59&lt;=Ci_Years),Ci_P+Ci_D*(Ci_N*59),"")</f>
        <v/>
      </c>
      <c r="D6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59&lt;=Ci_Years),E67-C67,"")</f>
        <v/>
      </c>
      <c r="E6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59&lt;=Ci_Years),IF(Ci_Rate=0,Ci_P+Ci_D*(Ci_N*59),Ci_P*(1+(Ci_Rate/Ci_N))^(Ci_N*59)+Ci_D*((1+(Ci_Rate/Ci_N))^(Ci_N*59)-1)/(Ci_Rate/Ci_N)),"")</f>
        <v/>
      </c>
    </row>
    <row r="68" customFormat="false" ht="15" hidden="false" customHeight="false" outlineLevel="0" collapsed="false">
      <c r="B6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60&lt;=Ci_Years),60,"")</f>
        <v/>
      </c>
      <c r="C6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60&lt;=Ci_Years),Ci_P+Ci_D*(Ci_N*60),"")</f>
        <v/>
      </c>
      <c r="D6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60&lt;=Ci_Years),E68-C68,"")</f>
        <v/>
      </c>
      <c r="E6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60&lt;=Ci_Years),IF(Ci_Rate=0,Ci_P+Ci_D*(Ci_N*60),Ci_P*(1+(Ci_Rate/Ci_N))^(Ci_N*60)+Ci_D*((1+(Ci_Rate/Ci_N))^(Ci_N*60)-1)/(Ci_Rate/Ci_N)),"")</f>
        <v/>
      </c>
    </row>
    <row r="69" customFormat="false" ht="15" hidden="false" customHeight="false" outlineLevel="0" collapsed="false">
      <c r="B6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61&lt;=Ci_Years),61,"")</f>
        <v/>
      </c>
      <c r="C6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61&lt;=Ci_Years),Ci_P+Ci_D*(Ci_N*61),"")</f>
        <v/>
      </c>
      <c r="D6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61&lt;=Ci_Years),E69-C69,"")</f>
        <v/>
      </c>
      <c r="E6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61&lt;=Ci_Years),IF(Ci_Rate=0,Ci_P+Ci_D*(Ci_N*61),Ci_P*(1+(Ci_Rate/Ci_N))^(Ci_N*61)+Ci_D*((1+(Ci_Rate/Ci_N))^(Ci_N*61)-1)/(Ci_Rate/Ci_N)),"")</f>
        <v/>
      </c>
    </row>
    <row r="70" customFormat="false" ht="15" hidden="false" customHeight="false" outlineLevel="0" collapsed="false">
      <c r="B7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62&lt;=Ci_Years),62,"")</f>
        <v/>
      </c>
      <c r="C7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62&lt;=Ci_Years),Ci_P+Ci_D*(Ci_N*62),"")</f>
        <v/>
      </c>
      <c r="D7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62&lt;=Ci_Years),E70-C70,"")</f>
        <v/>
      </c>
      <c r="E7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62&lt;=Ci_Years),IF(Ci_Rate=0,Ci_P+Ci_D*(Ci_N*62),Ci_P*(1+(Ci_Rate/Ci_N))^(Ci_N*62)+Ci_D*((1+(Ci_Rate/Ci_N))^(Ci_N*62)-1)/(Ci_Rate/Ci_N)),"")</f>
        <v/>
      </c>
    </row>
    <row r="71" customFormat="false" ht="15" hidden="false" customHeight="false" outlineLevel="0" collapsed="false">
      <c r="B7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63&lt;=Ci_Years),63,"")</f>
        <v/>
      </c>
      <c r="C7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63&lt;=Ci_Years),Ci_P+Ci_D*(Ci_N*63),"")</f>
        <v/>
      </c>
      <c r="D7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63&lt;=Ci_Years),E71-C71,"")</f>
        <v/>
      </c>
      <c r="E7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63&lt;=Ci_Years),IF(Ci_Rate=0,Ci_P+Ci_D*(Ci_N*63),Ci_P*(1+(Ci_Rate/Ci_N))^(Ci_N*63)+Ci_D*((1+(Ci_Rate/Ci_N))^(Ci_N*63)-1)/(Ci_Rate/Ci_N)),"")</f>
        <v/>
      </c>
    </row>
    <row r="72" customFormat="false" ht="15" hidden="false" customHeight="false" outlineLevel="0" collapsed="false">
      <c r="B7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64&lt;=Ci_Years),64,"")</f>
        <v/>
      </c>
      <c r="C7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64&lt;=Ci_Years),Ci_P+Ci_D*(Ci_N*64),"")</f>
        <v/>
      </c>
      <c r="D7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64&lt;=Ci_Years),E72-C72,"")</f>
        <v/>
      </c>
      <c r="E7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64&lt;=Ci_Years),IF(Ci_Rate=0,Ci_P+Ci_D*(Ci_N*64),Ci_P*(1+(Ci_Rate/Ci_N))^(Ci_N*64)+Ci_D*((1+(Ci_Rate/Ci_N))^(Ci_N*64)-1)/(Ci_Rate/Ci_N)),"")</f>
        <v/>
      </c>
    </row>
    <row r="73" customFormat="false" ht="15" hidden="false" customHeight="false" outlineLevel="0" collapsed="false">
      <c r="B7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65&lt;=Ci_Years),65,"")</f>
        <v/>
      </c>
      <c r="C7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65&lt;=Ci_Years),Ci_P+Ci_D*(Ci_N*65),"")</f>
        <v/>
      </c>
      <c r="D7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65&lt;=Ci_Years),E73-C73,"")</f>
        <v/>
      </c>
      <c r="E7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65&lt;=Ci_Years),IF(Ci_Rate=0,Ci_P+Ci_D*(Ci_N*65),Ci_P*(1+(Ci_Rate/Ci_N))^(Ci_N*65)+Ci_D*((1+(Ci_Rate/Ci_N))^(Ci_N*65)-1)/(Ci_Rate/Ci_N)),"")</f>
        <v/>
      </c>
    </row>
    <row r="74" customFormat="false" ht="15" hidden="false" customHeight="false" outlineLevel="0" collapsed="false">
      <c r="B7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66&lt;=Ci_Years),66,"")</f>
        <v/>
      </c>
      <c r="C7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66&lt;=Ci_Years),Ci_P+Ci_D*(Ci_N*66),"")</f>
        <v/>
      </c>
      <c r="D7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66&lt;=Ci_Years),E74-C74,"")</f>
        <v/>
      </c>
      <c r="E7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66&lt;=Ci_Years),IF(Ci_Rate=0,Ci_P+Ci_D*(Ci_N*66),Ci_P*(1+(Ci_Rate/Ci_N))^(Ci_N*66)+Ci_D*((1+(Ci_Rate/Ci_N))^(Ci_N*66)-1)/(Ci_Rate/Ci_N)),"")</f>
        <v/>
      </c>
    </row>
    <row r="75" customFormat="false" ht="15" hidden="false" customHeight="false" outlineLevel="0" collapsed="false">
      <c r="B7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67&lt;=Ci_Years),67,"")</f>
        <v/>
      </c>
      <c r="C7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67&lt;=Ci_Years),Ci_P+Ci_D*(Ci_N*67),"")</f>
        <v/>
      </c>
      <c r="D7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67&lt;=Ci_Years),E75-C75,"")</f>
        <v/>
      </c>
      <c r="E7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67&lt;=Ci_Years),IF(Ci_Rate=0,Ci_P+Ci_D*(Ci_N*67),Ci_P*(1+(Ci_Rate/Ci_N))^(Ci_N*67)+Ci_D*((1+(Ci_Rate/Ci_N))^(Ci_N*67)-1)/(Ci_Rate/Ci_N)),"")</f>
        <v/>
      </c>
    </row>
    <row r="76" customFormat="false" ht="15" hidden="false" customHeight="false" outlineLevel="0" collapsed="false">
      <c r="B7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68&lt;=Ci_Years),68,"")</f>
        <v/>
      </c>
      <c r="C7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68&lt;=Ci_Years),Ci_P+Ci_D*(Ci_N*68),"")</f>
        <v/>
      </c>
      <c r="D7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68&lt;=Ci_Years),E76-C76,"")</f>
        <v/>
      </c>
      <c r="E7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68&lt;=Ci_Years),IF(Ci_Rate=0,Ci_P+Ci_D*(Ci_N*68),Ci_P*(1+(Ci_Rate/Ci_N))^(Ci_N*68)+Ci_D*((1+(Ci_Rate/Ci_N))^(Ci_N*68)-1)/(Ci_Rate/Ci_N)),"")</f>
        <v/>
      </c>
    </row>
    <row r="77" customFormat="false" ht="15" hidden="false" customHeight="false" outlineLevel="0" collapsed="false">
      <c r="B7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69&lt;=Ci_Years),69,"")</f>
        <v/>
      </c>
      <c r="C7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69&lt;=Ci_Years),Ci_P+Ci_D*(Ci_N*69),"")</f>
        <v/>
      </c>
      <c r="D7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69&lt;=Ci_Years),E77-C77,"")</f>
        <v/>
      </c>
      <c r="E7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69&lt;=Ci_Years),IF(Ci_Rate=0,Ci_P+Ci_D*(Ci_N*69),Ci_P*(1+(Ci_Rate/Ci_N))^(Ci_N*69)+Ci_D*((1+(Ci_Rate/Ci_N))^(Ci_N*69)-1)/(Ci_Rate/Ci_N)),"")</f>
        <v/>
      </c>
    </row>
    <row r="78" customFormat="false" ht="15" hidden="false" customHeight="false" outlineLevel="0" collapsed="false">
      <c r="B7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70&lt;=Ci_Years),70,"")</f>
        <v/>
      </c>
      <c r="C7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70&lt;=Ci_Years),Ci_P+Ci_D*(Ci_N*70),"")</f>
        <v/>
      </c>
      <c r="D7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70&lt;=Ci_Years),E78-C78,"")</f>
        <v/>
      </c>
      <c r="E7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70&lt;=Ci_Years),IF(Ci_Rate=0,Ci_P+Ci_D*(Ci_N*70),Ci_P*(1+(Ci_Rate/Ci_N))^(Ci_N*70)+Ci_D*((1+(Ci_Rate/Ci_N))^(Ci_N*70)-1)/(Ci_Rate/Ci_N)),"")</f>
        <v/>
      </c>
    </row>
    <row r="79" customFormat="false" ht="15" hidden="false" customHeight="false" outlineLevel="0" collapsed="false">
      <c r="B7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71&lt;=Ci_Years),71,"")</f>
        <v/>
      </c>
      <c r="C7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71&lt;=Ci_Years),Ci_P+Ci_D*(Ci_N*71),"")</f>
        <v/>
      </c>
      <c r="D7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71&lt;=Ci_Years),E79-C79,"")</f>
        <v/>
      </c>
      <c r="E7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71&lt;=Ci_Years),IF(Ci_Rate=0,Ci_P+Ci_D*(Ci_N*71),Ci_P*(1+(Ci_Rate/Ci_N))^(Ci_N*71)+Ci_D*((1+(Ci_Rate/Ci_N))^(Ci_N*71)-1)/(Ci_Rate/Ci_N)),"")</f>
        <v/>
      </c>
    </row>
    <row r="80" customFormat="false" ht="15" hidden="false" customHeight="false" outlineLevel="0" collapsed="false">
      <c r="B8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72&lt;=Ci_Years),72,"")</f>
        <v/>
      </c>
      <c r="C8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72&lt;=Ci_Years),Ci_P+Ci_D*(Ci_N*72),"")</f>
        <v/>
      </c>
      <c r="D8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72&lt;=Ci_Years),E80-C80,"")</f>
        <v/>
      </c>
      <c r="E8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72&lt;=Ci_Years),IF(Ci_Rate=0,Ci_P+Ci_D*(Ci_N*72),Ci_P*(1+(Ci_Rate/Ci_N))^(Ci_N*72)+Ci_D*((1+(Ci_Rate/Ci_N))^(Ci_N*72)-1)/(Ci_Rate/Ci_N)),"")</f>
        <v/>
      </c>
    </row>
    <row r="81" customFormat="false" ht="15" hidden="false" customHeight="false" outlineLevel="0" collapsed="false">
      <c r="B8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73&lt;=Ci_Years),73,"")</f>
        <v/>
      </c>
      <c r="C8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73&lt;=Ci_Years),Ci_P+Ci_D*(Ci_N*73),"")</f>
        <v/>
      </c>
      <c r="D8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73&lt;=Ci_Years),E81-C81,"")</f>
        <v/>
      </c>
      <c r="E8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73&lt;=Ci_Years),IF(Ci_Rate=0,Ci_P+Ci_D*(Ci_N*73),Ci_P*(1+(Ci_Rate/Ci_N))^(Ci_N*73)+Ci_D*((1+(Ci_Rate/Ci_N))^(Ci_N*73)-1)/(Ci_Rate/Ci_N)),"")</f>
        <v/>
      </c>
    </row>
    <row r="82" customFormat="false" ht="15" hidden="false" customHeight="false" outlineLevel="0" collapsed="false">
      <c r="B8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74&lt;=Ci_Years),74,"")</f>
        <v/>
      </c>
      <c r="C8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74&lt;=Ci_Years),Ci_P+Ci_D*(Ci_N*74),"")</f>
        <v/>
      </c>
      <c r="D8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74&lt;=Ci_Years),E82-C82,"")</f>
        <v/>
      </c>
      <c r="E8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74&lt;=Ci_Years),IF(Ci_Rate=0,Ci_P+Ci_D*(Ci_N*74),Ci_P*(1+(Ci_Rate/Ci_N))^(Ci_N*74)+Ci_D*((1+(Ci_Rate/Ci_N))^(Ci_N*74)-1)/(Ci_Rate/Ci_N)),"")</f>
        <v/>
      </c>
    </row>
    <row r="83" customFormat="false" ht="15" hidden="false" customHeight="false" outlineLevel="0" collapsed="false">
      <c r="B8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75&lt;=Ci_Years),75,"")</f>
        <v/>
      </c>
      <c r="C8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75&lt;=Ci_Years),Ci_P+Ci_D*(Ci_N*75),"")</f>
        <v/>
      </c>
      <c r="D8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75&lt;=Ci_Years),E83-C83,"")</f>
        <v/>
      </c>
      <c r="E8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75&lt;=Ci_Years),IF(Ci_Rate=0,Ci_P+Ci_D*(Ci_N*75),Ci_P*(1+(Ci_Rate/Ci_N))^(Ci_N*75)+Ci_D*((1+(Ci_Rate/Ci_N))^(Ci_N*75)-1)/(Ci_Rate/Ci_N)),"")</f>
        <v/>
      </c>
    </row>
    <row r="84" customFormat="false" ht="15" hidden="false" customHeight="false" outlineLevel="0" collapsed="false">
      <c r="B8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76&lt;=Ci_Years),76,"")</f>
        <v/>
      </c>
      <c r="C8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76&lt;=Ci_Years),Ci_P+Ci_D*(Ci_N*76),"")</f>
        <v/>
      </c>
      <c r="D8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76&lt;=Ci_Years),E84-C84,"")</f>
        <v/>
      </c>
      <c r="E8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76&lt;=Ci_Years),IF(Ci_Rate=0,Ci_P+Ci_D*(Ci_N*76),Ci_P*(1+(Ci_Rate/Ci_N))^(Ci_N*76)+Ci_D*((1+(Ci_Rate/Ci_N))^(Ci_N*76)-1)/(Ci_Rate/Ci_N)),"")</f>
        <v/>
      </c>
    </row>
    <row r="85" customFormat="false" ht="15" hidden="false" customHeight="false" outlineLevel="0" collapsed="false">
      <c r="B8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77&lt;=Ci_Years),77,"")</f>
        <v/>
      </c>
      <c r="C8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77&lt;=Ci_Years),Ci_P+Ci_D*(Ci_N*77),"")</f>
        <v/>
      </c>
      <c r="D8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77&lt;=Ci_Years),E85-C85,"")</f>
        <v/>
      </c>
      <c r="E8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77&lt;=Ci_Years),IF(Ci_Rate=0,Ci_P+Ci_D*(Ci_N*77),Ci_P*(1+(Ci_Rate/Ci_N))^(Ci_N*77)+Ci_D*((1+(Ci_Rate/Ci_N))^(Ci_N*77)-1)/(Ci_Rate/Ci_N)),"")</f>
        <v/>
      </c>
    </row>
    <row r="86" customFormat="false" ht="15" hidden="false" customHeight="false" outlineLevel="0" collapsed="false">
      <c r="B8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78&lt;=Ci_Years),78,"")</f>
        <v/>
      </c>
      <c r="C8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78&lt;=Ci_Years),Ci_P+Ci_D*(Ci_N*78),"")</f>
        <v/>
      </c>
      <c r="D8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78&lt;=Ci_Years),E86-C86,"")</f>
        <v/>
      </c>
      <c r="E8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78&lt;=Ci_Years),IF(Ci_Rate=0,Ci_P+Ci_D*(Ci_N*78),Ci_P*(1+(Ci_Rate/Ci_N))^(Ci_N*78)+Ci_D*((1+(Ci_Rate/Ci_N))^(Ci_N*78)-1)/(Ci_Rate/Ci_N)),"")</f>
        <v/>
      </c>
    </row>
    <row r="87" customFormat="false" ht="15" hidden="false" customHeight="false" outlineLevel="0" collapsed="false">
      <c r="B8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79&lt;=Ci_Years),79,"")</f>
        <v/>
      </c>
      <c r="C8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79&lt;=Ci_Years),Ci_P+Ci_D*(Ci_N*79),"")</f>
        <v/>
      </c>
      <c r="D8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79&lt;=Ci_Years),E87-C87,"")</f>
        <v/>
      </c>
      <c r="E8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79&lt;=Ci_Years),IF(Ci_Rate=0,Ci_P+Ci_D*(Ci_N*79),Ci_P*(1+(Ci_Rate/Ci_N))^(Ci_N*79)+Ci_D*((1+(Ci_Rate/Ci_N))^(Ci_N*79)-1)/(Ci_Rate/Ci_N)),"")</f>
        <v/>
      </c>
    </row>
    <row r="88" customFormat="false" ht="15" hidden="false" customHeight="false" outlineLevel="0" collapsed="false">
      <c r="B8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80&lt;=Ci_Years),80,"")</f>
        <v/>
      </c>
      <c r="C8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80&lt;=Ci_Years),Ci_P+Ci_D*(Ci_N*80),"")</f>
        <v/>
      </c>
      <c r="D8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80&lt;=Ci_Years),E88-C88,"")</f>
        <v/>
      </c>
      <c r="E8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80&lt;=Ci_Years),IF(Ci_Rate=0,Ci_P+Ci_D*(Ci_N*80),Ci_P*(1+(Ci_Rate/Ci_N))^(Ci_N*80)+Ci_D*((1+(Ci_Rate/Ci_N))^(Ci_N*80)-1)/(Ci_Rate/Ci_N)),"")</f>
        <v/>
      </c>
    </row>
    <row r="89" customFormat="false" ht="15" hidden="false" customHeight="false" outlineLevel="0" collapsed="false">
      <c r="B8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81&lt;=Ci_Years),81,"")</f>
        <v/>
      </c>
      <c r="C8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81&lt;=Ci_Years),Ci_P+Ci_D*(Ci_N*81),"")</f>
        <v/>
      </c>
      <c r="D8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81&lt;=Ci_Years),E89-C89,"")</f>
        <v/>
      </c>
      <c r="E8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81&lt;=Ci_Years),IF(Ci_Rate=0,Ci_P+Ci_D*(Ci_N*81),Ci_P*(1+(Ci_Rate/Ci_N))^(Ci_N*81)+Ci_D*((1+(Ci_Rate/Ci_N))^(Ci_N*81)-1)/(Ci_Rate/Ci_N)),"")</f>
        <v/>
      </c>
    </row>
    <row r="90" customFormat="false" ht="15" hidden="false" customHeight="false" outlineLevel="0" collapsed="false">
      <c r="B9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82&lt;=Ci_Years),82,"")</f>
        <v/>
      </c>
      <c r="C9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82&lt;=Ci_Years),Ci_P+Ci_D*(Ci_N*82),"")</f>
        <v/>
      </c>
      <c r="D9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82&lt;=Ci_Years),E90-C90,"")</f>
        <v/>
      </c>
      <c r="E9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82&lt;=Ci_Years),IF(Ci_Rate=0,Ci_P+Ci_D*(Ci_N*82),Ci_P*(1+(Ci_Rate/Ci_N))^(Ci_N*82)+Ci_D*((1+(Ci_Rate/Ci_N))^(Ci_N*82)-1)/(Ci_Rate/Ci_N)),"")</f>
        <v/>
      </c>
    </row>
    <row r="91" customFormat="false" ht="15" hidden="false" customHeight="false" outlineLevel="0" collapsed="false">
      <c r="B9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83&lt;=Ci_Years),83,"")</f>
        <v/>
      </c>
      <c r="C9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83&lt;=Ci_Years),Ci_P+Ci_D*(Ci_N*83),"")</f>
        <v/>
      </c>
      <c r="D9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83&lt;=Ci_Years),E91-C91,"")</f>
        <v/>
      </c>
      <c r="E9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83&lt;=Ci_Years),IF(Ci_Rate=0,Ci_P+Ci_D*(Ci_N*83),Ci_P*(1+(Ci_Rate/Ci_N))^(Ci_N*83)+Ci_D*((1+(Ci_Rate/Ci_N))^(Ci_N*83)-1)/(Ci_Rate/Ci_N)),"")</f>
        <v/>
      </c>
    </row>
    <row r="92" customFormat="false" ht="15" hidden="false" customHeight="false" outlineLevel="0" collapsed="false">
      <c r="B9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84&lt;=Ci_Years),84,"")</f>
        <v/>
      </c>
      <c r="C9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84&lt;=Ci_Years),Ci_P+Ci_D*(Ci_N*84),"")</f>
        <v/>
      </c>
      <c r="D9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84&lt;=Ci_Years),E92-C92,"")</f>
        <v/>
      </c>
      <c r="E9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84&lt;=Ci_Years),IF(Ci_Rate=0,Ci_P+Ci_D*(Ci_N*84),Ci_P*(1+(Ci_Rate/Ci_N))^(Ci_N*84)+Ci_D*((1+(Ci_Rate/Ci_N))^(Ci_N*84)-1)/(Ci_Rate/Ci_N)),"")</f>
        <v/>
      </c>
    </row>
    <row r="93" customFormat="false" ht="15" hidden="false" customHeight="false" outlineLevel="0" collapsed="false">
      <c r="B9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85&lt;=Ci_Years),85,"")</f>
        <v/>
      </c>
      <c r="C9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85&lt;=Ci_Years),Ci_P+Ci_D*(Ci_N*85),"")</f>
        <v/>
      </c>
      <c r="D9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85&lt;=Ci_Years),E93-C93,"")</f>
        <v/>
      </c>
      <c r="E9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85&lt;=Ci_Years),IF(Ci_Rate=0,Ci_P+Ci_D*(Ci_N*85),Ci_P*(1+(Ci_Rate/Ci_N))^(Ci_N*85)+Ci_D*((1+(Ci_Rate/Ci_N))^(Ci_N*85)-1)/(Ci_Rate/Ci_N)),"")</f>
        <v/>
      </c>
    </row>
    <row r="94" customFormat="false" ht="15" hidden="false" customHeight="false" outlineLevel="0" collapsed="false">
      <c r="B9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86&lt;=Ci_Years),86,"")</f>
        <v/>
      </c>
      <c r="C9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86&lt;=Ci_Years),Ci_P+Ci_D*(Ci_N*86),"")</f>
        <v/>
      </c>
      <c r="D9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86&lt;=Ci_Years),E94-C94,"")</f>
        <v/>
      </c>
      <c r="E9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86&lt;=Ci_Years),IF(Ci_Rate=0,Ci_P+Ci_D*(Ci_N*86),Ci_P*(1+(Ci_Rate/Ci_N))^(Ci_N*86)+Ci_D*((1+(Ci_Rate/Ci_N))^(Ci_N*86)-1)/(Ci_Rate/Ci_N)),"")</f>
        <v/>
      </c>
    </row>
    <row r="95" customFormat="false" ht="15" hidden="false" customHeight="false" outlineLevel="0" collapsed="false">
      <c r="B9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87&lt;=Ci_Years),87,"")</f>
        <v/>
      </c>
      <c r="C9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87&lt;=Ci_Years),Ci_P+Ci_D*(Ci_N*87),"")</f>
        <v/>
      </c>
      <c r="D9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87&lt;=Ci_Years),E95-C95,"")</f>
        <v/>
      </c>
      <c r="E9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87&lt;=Ci_Years),IF(Ci_Rate=0,Ci_P+Ci_D*(Ci_N*87),Ci_P*(1+(Ci_Rate/Ci_N))^(Ci_N*87)+Ci_D*((1+(Ci_Rate/Ci_N))^(Ci_N*87)-1)/(Ci_Rate/Ci_N)),"")</f>
        <v/>
      </c>
    </row>
    <row r="96" customFormat="false" ht="15" hidden="false" customHeight="false" outlineLevel="0" collapsed="false">
      <c r="B9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88&lt;=Ci_Years),88,"")</f>
        <v/>
      </c>
      <c r="C9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88&lt;=Ci_Years),Ci_P+Ci_D*(Ci_N*88),"")</f>
        <v/>
      </c>
      <c r="D9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88&lt;=Ci_Years),E96-C96,"")</f>
        <v/>
      </c>
      <c r="E9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88&lt;=Ci_Years),IF(Ci_Rate=0,Ci_P+Ci_D*(Ci_N*88),Ci_P*(1+(Ci_Rate/Ci_N))^(Ci_N*88)+Ci_D*((1+(Ci_Rate/Ci_N))^(Ci_N*88)-1)/(Ci_Rate/Ci_N)),"")</f>
        <v/>
      </c>
    </row>
    <row r="97" customFormat="false" ht="15" hidden="false" customHeight="false" outlineLevel="0" collapsed="false">
      <c r="B9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89&lt;=Ci_Years),89,"")</f>
        <v/>
      </c>
      <c r="C9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89&lt;=Ci_Years),Ci_P+Ci_D*(Ci_N*89),"")</f>
        <v/>
      </c>
      <c r="D9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89&lt;=Ci_Years),E97-C97,"")</f>
        <v/>
      </c>
      <c r="E9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89&lt;=Ci_Years),IF(Ci_Rate=0,Ci_P+Ci_D*(Ci_N*89),Ci_P*(1+(Ci_Rate/Ci_N))^(Ci_N*89)+Ci_D*((1+(Ci_Rate/Ci_N))^(Ci_N*89)-1)/(Ci_Rate/Ci_N)),"")</f>
        <v/>
      </c>
    </row>
    <row r="98" customFormat="false" ht="15" hidden="false" customHeight="false" outlineLevel="0" collapsed="false">
      <c r="B9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90&lt;=Ci_Years),90,"")</f>
        <v/>
      </c>
      <c r="C9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90&lt;=Ci_Years),Ci_P+Ci_D*(Ci_N*90),"")</f>
        <v/>
      </c>
      <c r="D9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90&lt;=Ci_Years),E98-C98,"")</f>
        <v/>
      </c>
      <c r="E9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90&lt;=Ci_Years),IF(Ci_Rate=0,Ci_P+Ci_D*(Ci_N*90),Ci_P*(1+(Ci_Rate/Ci_N))^(Ci_N*90)+Ci_D*((1+(Ci_Rate/Ci_N))^(Ci_N*90)-1)/(Ci_Rate/Ci_N)),"")</f>
        <v/>
      </c>
    </row>
    <row r="99" customFormat="false" ht="15" hidden="false" customHeight="false" outlineLevel="0" collapsed="false">
      <c r="B99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91&lt;=Ci_Years),91,"")</f>
        <v/>
      </c>
      <c r="C9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91&lt;=Ci_Years),Ci_P+Ci_D*(Ci_N*91),"")</f>
        <v/>
      </c>
      <c r="D99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91&lt;=Ci_Years),E99-C99,"")</f>
        <v/>
      </c>
      <c r="E99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91&lt;=Ci_Years),IF(Ci_Rate=0,Ci_P+Ci_D*(Ci_N*91),Ci_P*(1+(Ci_Rate/Ci_N))^(Ci_N*91)+Ci_D*((1+(Ci_Rate/Ci_N))^(Ci_N*91)-1)/(Ci_Rate/Ci_N)),"")</f>
        <v/>
      </c>
    </row>
    <row r="100" customFormat="false" ht="15" hidden="false" customHeight="false" outlineLevel="0" collapsed="false">
      <c r="B100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92&lt;=Ci_Years),92,"")</f>
        <v/>
      </c>
      <c r="C10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92&lt;=Ci_Years),Ci_P+Ci_D*(Ci_N*92),"")</f>
        <v/>
      </c>
      <c r="D100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92&lt;=Ci_Years),E100-C100,"")</f>
        <v/>
      </c>
      <c r="E100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92&lt;=Ci_Years),IF(Ci_Rate=0,Ci_P+Ci_D*(Ci_N*92),Ci_P*(1+(Ci_Rate/Ci_N))^(Ci_N*92)+Ci_D*((1+(Ci_Rate/Ci_N))^(Ci_N*92)-1)/(Ci_Rate/Ci_N)),"")</f>
        <v/>
      </c>
    </row>
    <row r="101" customFormat="false" ht="15" hidden="false" customHeight="false" outlineLevel="0" collapsed="false">
      <c r="B101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93&lt;=Ci_Years),93,"")</f>
        <v/>
      </c>
      <c r="C10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93&lt;=Ci_Years),Ci_P+Ci_D*(Ci_N*93),"")</f>
        <v/>
      </c>
      <c r="D101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93&lt;=Ci_Years),E101-C101,"")</f>
        <v/>
      </c>
      <c r="E101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93&lt;=Ci_Years),IF(Ci_Rate=0,Ci_P+Ci_D*(Ci_N*93),Ci_P*(1+(Ci_Rate/Ci_N))^(Ci_N*93)+Ci_D*((1+(Ci_Rate/Ci_N))^(Ci_N*93)-1)/(Ci_Rate/Ci_N)),"")</f>
        <v/>
      </c>
    </row>
    <row r="102" customFormat="false" ht="15" hidden="false" customHeight="false" outlineLevel="0" collapsed="false">
      <c r="B102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94&lt;=Ci_Years),94,"")</f>
        <v/>
      </c>
      <c r="C10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94&lt;=Ci_Years),Ci_P+Ci_D*(Ci_N*94),"")</f>
        <v/>
      </c>
      <c r="D102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94&lt;=Ci_Years),E102-C102,"")</f>
        <v/>
      </c>
      <c r="E102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94&lt;=Ci_Years),IF(Ci_Rate=0,Ci_P+Ci_D*(Ci_N*94),Ci_P*(1+(Ci_Rate/Ci_N))^(Ci_N*94)+Ci_D*((1+(Ci_Rate/Ci_N))^(Ci_N*94)-1)/(Ci_Rate/Ci_N)),"")</f>
        <v/>
      </c>
    </row>
    <row r="103" customFormat="false" ht="15" hidden="false" customHeight="false" outlineLevel="0" collapsed="false">
      <c r="B103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95&lt;=Ci_Years),95,"")</f>
        <v/>
      </c>
      <c r="C10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95&lt;=Ci_Years),Ci_P+Ci_D*(Ci_N*95),"")</f>
        <v/>
      </c>
      <c r="D103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95&lt;=Ci_Years),E103-C103,"")</f>
        <v/>
      </c>
      <c r="E103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95&lt;=Ci_Years),IF(Ci_Rate=0,Ci_P+Ci_D*(Ci_N*95),Ci_P*(1+(Ci_Rate/Ci_N))^(Ci_N*95)+Ci_D*((1+(Ci_Rate/Ci_N))^(Ci_N*95)-1)/(Ci_Rate/Ci_N)),"")</f>
        <v/>
      </c>
    </row>
    <row r="104" customFormat="false" ht="15" hidden="false" customHeight="false" outlineLevel="0" collapsed="false">
      <c r="B104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96&lt;=Ci_Years),96,"")</f>
        <v/>
      </c>
      <c r="C10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96&lt;=Ci_Years),Ci_P+Ci_D*(Ci_N*96),"")</f>
        <v/>
      </c>
      <c r="D104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96&lt;=Ci_Years),E104-C104,"")</f>
        <v/>
      </c>
      <c r="E104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96&lt;=Ci_Years),IF(Ci_Rate=0,Ci_P+Ci_D*(Ci_N*96),Ci_P*(1+(Ci_Rate/Ci_N))^(Ci_N*96)+Ci_D*((1+(Ci_Rate/Ci_N))^(Ci_N*96)-1)/(Ci_Rate/Ci_N)),"")</f>
        <v/>
      </c>
    </row>
    <row r="105" customFormat="false" ht="15" hidden="false" customHeight="false" outlineLevel="0" collapsed="false">
      <c r="B105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97&lt;=Ci_Years),97,"")</f>
        <v/>
      </c>
      <c r="C10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97&lt;=Ci_Years),Ci_P+Ci_D*(Ci_N*97),"")</f>
        <v/>
      </c>
      <c r="D105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97&lt;=Ci_Years),E105-C105,"")</f>
        <v/>
      </c>
      <c r="E105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97&lt;=Ci_Years),IF(Ci_Rate=0,Ci_P+Ci_D*(Ci_N*97),Ci_P*(1+(Ci_Rate/Ci_N))^(Ci_N*97)+Ci_D*((1+(Ci_Rate/Ci_N))^(Ci_N*97)-1)/(Ci_Rate/Ci_N)),"")</f>
        <v/>
      </c>
    </row>
    <row r="106" customFormat="false" ht="15" hidden="false" customHeight="false" outlineLevel="0" collapsed="false">
      <c r="B106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98&lt;=Ci_Years),98,"")</f>
        <v/>
      </c>
      <c r="C10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98&lt;=Ci_Years),Ci_P+Ci_D*(Ci_N*98),"")</f>
        <v/>
      </c>
      <c r="D106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98&lt;=Ci_Years),E106-C106,"")</f>
        <v/>
      </c>
      <c r="E106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98&lt;=Ci_Years),IF(Ci_Rate=0,Ci_P+Ci_D*(Ci_N*98),Ci_P*(1+(Ci_Rate/Ci_N))^(Ci_N*98)+Ci_D*((1+(Ci_Rate/Ci_N))^(Ci_N*98)-1)/(Ci_Rate/Ci_N)),"")</f>
        <v/>
      </c>
    </row>
    <row r="107" customFormat="false" ht="15" hidden="false" customHeight="false" outlineLevel="0" collapsed="false">
      <c r="B107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99&lt;=Ci_Years),99,"")</f>
        <v/>
      </c>
      <c r="C10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99&lt;=Ci_Years),Ci_P+Ci_D*(Ci_N*99),"")</f>
        <v/>
      </c>
      <c r="D107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99&lt;=Ci_Years),E107-C107,"")</f>
        <v/>
      </c>
      <c r="E107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99&lt;=Ci_Years),IF(Ci_Rate=0,Ci_P+Ci_D*(Ci_N*99),Ci_P*(1+(Ci_Rate/Ci_N))^(Ci_N*99)+Ci_D*((1+(Ci_Rate/Ci_N))^(Ci_N*99)-1)/(Ci_Rate/Ci_N)),"")</f>
        <v/>
      </c>
    </row>
    <row r="108" customFormat="false" ht="15" hidden="false" customHeight="false" outlineLevel="0" collapsed="false">
      <c r="B108" s="31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100&lt;=Ci_Years),100,"")</f>
        <v/>
      </c>
      <c r="C10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100&lt;=Ci_Years),Ci_P+Ci_D*(Ci_N*100),"")</f>
        <v/>
      </c>
      <c r="D108" s="32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100&lt;=Ci_Years),E108-C108,"")</f>
        <v/>
      </c>
      <c r="E108" s="39" t="str">
        <f aca="false">IF(AND(AND(ISNUMBER(Ci_P),N(Ci_P)&gt;=0,N(Ci_P)&lt;1000000000000,ISNUMBER(Ci_Rate),N(Ci_Rate)&gt;=0,N(Ci_Rate)&lt;=1,ISNUMBER(Ci_Years),N(Ci_Years)&gt;=1,N(Ci_Years)&lt;=100,N(Ci_Years)=INT(N(Ci_Years)),ISNUMBER(Ci_N),ISNUMBER(Ci_D),N(Ci_D)&gt;=0,N(Ci_D)&lt;1000000000000,OR(N(Ci_P)&gt;0,N(Ci_D)&gt;0)),100&lt;=Ci_Years),IF(Ci_Rate=0,Ci_P+Ci_D*(Ci_N*100),Ci_P*(1+(Ci_Rate/Ci_N))^(Ci_N*100)+Ci_D*((1+(Ci_Rate/Ci_N))^(Ci_N*100)-1)/(Ci_Rate/Ci_N)),"")</f>
        <v/>
      </c>
    </row>
  </sheetData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52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88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89</v>
      </c>
      <c r="C7" s="6"/>
      <c r="D7" s="6"/>
      <c r="E7" s="6"/>
      <c r="F7" s="6"/>
    </row>
    <row r="8" customFormat="false" ht="30" hidden="false" customHeight="true" outlineLevel="0" collapsed="false">
      <c r="B8" s="7" t="s">
        <v>90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14</v>
      </c>
      <c r="C9" s="19" t="n">
        <v>10000</v>
      </c>
    </row>
    <row r="10" customFormat="false" ht="15" hidden="false" customHeight="false" outlineLevel="0" collapsed="false">
      <c r="B10" s="18" t="s">
        <v>91</v>
      </c>
      <c r="C10" s="22" t="n">
        <v>0.05</v>
      </c>
    </row>
    <row r="11" customFormat="false" ht="15" hidden="false" customHeight="false" outlineLevel="0" collapsed="false">
      <c r="B11" s="18" t="s">
        <v>92</v>
      </c>
      <c r="C11" s="25" t="n">
        <v>10</v>
      </c>
    </row>
    <row r="12" customFormat="false" ht="15" hidden="false" customHeight="true" outlineLevel="0" collapsed="false">
      <c r="B12" s="37" t="s">
        <v>34</v>
      </c>
      <c r="C12" s="39" t="n">
        <f aca="false">C9*(1+C10)^C11</f>
        <v>16288.9462677744</v>
      </c>
      <c r="D12" s="20" t="s">
        <v>93</v>
      </c>
      <c r="E12" s="20"/>
      <c r="F12" s="20"/>
    </row>
    <row r="13" customFormat="false" ht="15" hidden="false" customHeight="true" outlineLevel="0" collapsed="false">
      <c r="B13" s="37" t="s">
        <v>94</v>
      </c>
      <c r="C13" s="39" t="n">
        <f aca="false">C12-C9</f>
        <v>6288.94626777442</v>
      </c>
      <c r="D13" s="20" t="s">
        <v>95</v>
      </c>
      <c r="E13" s="20"/>
      <c r="F13" s="20"/>
    </row>
    <row r="15" customFormat="false" ht="19.5" hidden="false" customHeight="true" outlineLevel="0" collapsed="false">
      <c r="B15" s="5" t="s">
        <v>96</v>
      </c>
      <c r="C15" s="6"/>
      <c r="D15" s="6"/>
      <c r="E15" s="6"/>
      <c r="F15" s="6"/>
    </row>
    <row r="16" customFormat="false" ht="30" hidden="false" customHeight="true" outlineLevel="0" collapsed="false">
      <c r="B16" s="7" t="s">
        <v>97</v>
      </c>
      <c r="C16" s="7"/>
      <c r="D16" s="7"/>
      <c r="E16" s="7"/>
      <c r="F16" s="7"/>
    </row>
    <row r="17" customFormat="false" ht="15" hidden="false" customHeight="true" outlineLevel="0" collapsed="false">
      <c r="B17" s="37" t="s">
        <v>34</v>
      </c>
      <c r="C17" s="39" t="n">
        <f aca="false">C9*(1+C10/12)^(12*C11)</f>
        <v>16470.0949769028</v>
      </c>
      <c r="D17" s="20" t="s">
        <v>98</v>
      </c>
      <c r="E17" s="20"/>
      <c r="F17" s="20"/>
    </row>
    <row r="18" customFormat="false" ht="15" hidden="false" customHeight="true" outlineLevel="0" collapsed="false">
      <c r="B18" s="37" t="s">
        <v>36</v>
      </c>
      <c r="C18" s="40" t="n">
        <f aca="false">(1+C10/12)^12-1</f>
        <v>0.051161897881733</v>
      </c>
      <c r="D18" s="20" t="s">
        <v>99</v>
      </c>
      <c r="E18" s="20"/>
      <c r="F18" s="20"/>
    </row>
    <row r="20" customFormat="false" ht="19.5" hidden="false" customHeight="true" outlineLevel="0" collapsed="false">
      <c r="B20" s="5" t="s">
        <v>100</v>
      </c>
      <c r="C20" s="6"/>
      <c r="D20" s="6"/>
      <c r="E20" s="6"/>
      <c r="F20" s="6"/>
    </row>
    <row r="21" customFormat="false" ht="30" hidden="false" customHeight="true" outlineLevel="0" collapsed="false">
      <c r="B21" s="7" t="s">
        <v>101</v>
      </c>
      <c r="C21" s="7"/>
      <c r="D21" s="7"/>
      <c r="E21" s="7"/>
      <c r="F21" s="7"/>
    </row>
    <row r="22" customFormat="false" ht="15" hidden="false" customHeight="false" outlineLevel="0" collapsed="false">
      <c r="B22" s="18" t="s">
        <v>102</v>
      </c>
      <c r="C22" s="19" t="n">
        <v>200</v>
      </c>
    </row>
    <row r="23" customFormat="false" ht="15" hidden="false" customHeight="false" outlineLevel="0" collapsed="false">
      <c r="B23" s="18" t="s">
        <v>91</v>
      </c>
      <c r="C23" s="22" t="n">
        <v>0.06</v>
      </c>
    </row>
    <row r="24" customFormat="false" ht="15" hidden="false" customHeight="false" outlineLevel="0" collapsed="false">
      <c r="B24" s="18" t="s">
        <v>92</v>
      </c>
      <c r="C24" s="25" t="n">
        <v>20</v>
      </c>
    </row>
    <row r="25" customFormat="false" ht="15" hidden="false" customHeight="true" outlineLevel="0" collapsed="false">
      <c r="B25" s="37" t="s">
        <v>103</v>
      </c>
      <c r="C25" s="39" t="n">
        <f aca="false">C22*12*C24</f>
        <v>48000</v>
      </c>
      <c r="D25" s="20" t="s">
        <v>104</v>
      </c>
      <c r="E25" s="20"/>
      <c r="F25" s="20"/>
    </row>
    <row r="26" customFormat="false" ht="15" hidden="false" customHeight="true" outlineLevel="0" collapsed="false">
      <c r="B26" s="37" t="s">
        <v>34</v>
      </c>
      <c r="C26" s="39" t="n">
        <f aca="false">C22*((1+C23/12)^(12*C24)-1)/(C23/12)</f>
        <v>92408.1790322946</v>
      </c>
      <c r="D26" s="20" t="s">
        <v>105</v>
      </c>
      <c r="E26" s="20"/>
      <c r="F26" s="20"/>
    </row>
    <row r="27" customFormat="false" ht="15" hidden="false" customHeight="true" outlineLevel="0" collapsed="false">
      <c r="B27" s="37" t="s">
        <v>94</v>
      </c>
      <c r="C27" s="39" t="n">
        <f aca="false">C26-C25</f>
        <v>44408.1790322946</v>
      </c>
      <c r="D27" s="20" t="s">
        <v>106</v>
      </c>
      <c r="E27" s="20"/>
      <c r="F27" s="20"/>
    </row>
    <row r="29" customFormat="false" ht="19.5" hidden="false" customHeight="true" outlineLevel="0" collapsed="false">
      <c r="B29" s="5" t="s">
        <v>107</v>
      </c>
      <c r="C29" s="6"/>
      <c r="D29" s="6"/>
      <c r="E29" s="6"/>
      <c r="F29" s="6"/>
    </row>
    <row r="30" customFormat="false" ht="30" hidden="false" customHeight="true" outlineLevel="0" collapsed="false">
      <c r="B30" s="7" t="s">
        <v>108</v>
      </c>
      <c r="C30" s="7"/>
      <c r="D30" s="7"/>
      <c r="E30" s="7"/>
      <c r="F30" s="7"/>
    </row>
    <row r="31" customFormat="false" ht="15" hidden="false" customHeight="false" outlineLevel="0" collapsed="false">
      <c r="B31" s="18" t="s">
        <v>14</v>
      </c>
      <c r="C31" s="19" t="n">
        <v>10000</v>
      </c>
    </row>
    <row r="32" customFormat="false" ht="15" hidden="false" customHeight="false" outlineLevel="0" collapsed="false">
      <c r="B32" s="18" t="s">
        <v>91</v>
      </c>
      <c r="C32" s="22" t="n">
        <v>0.08</v>
      </c>
    </row>
    <row r="33" customFormat="false" ht="15" hidden="false" customHeight="false" outlineLevel="0" collapsed="false">
      <c r="B33" s="18" t="s">
        <v>92</v>
      </c>
      <c r="C33" s="25" t="n">
        <v>25</v>
      </c>
    </row>
    <row r="34" customFormat="false" ht="15" hidden="false" customHeight="true" outlineLevel="0" collapsed="false">
      <c r="B34" s="37" t="s">
        <v>109</v>
      </c>
      <c r="C34" s="39" t="n">
        <f aca="false">C31*(1+C32*C33)</f>
        <v>30000</v>
      </c>
      <c r="D34" s="20" t="s">
        <v>110</v>
      </c>
      <c r="E34" s="20"/>
      <c r="F34" s="20"/>
    </row>
    <row r="35" customFormat="false" ht="15" hidden="false" customHeight="true" outlineLevel="0" collapsed="false">
      <c r="B35" s="37" t="s">
        <v>111</v>
      </c>
      <c r="C35" s="39" t="n">
        <f aca="false">C31*(1+C32)^C33</f>
        <v>68484.7519621933</v>
      </c>
      <c r="D35" s="20" t="s">
        <v>112</v>
      </c>
      <c r="E35" s="20"/>
      <c r="F35" s="20"/>
    </row>
    <row r="37" customFormat="false" ht="15" hidden="false" customHeight="true" outlineLevel="0" collapsed="false">
      <c r="B37" s="15" t="s">
        <v>113</v>
      </c>
      <c r="C37" s="15"/>
      <c r="D37" s="15"/>
      <c r="E37" s="15"/>
      <c r="F37" s="15"/>
    </row>
  </sheetData>
  <mergeCells count="14">
    <mergeCell ref="B8:F8"/>
    <mergeCell ref="D12:F12"/>
    <mergeCell ref="D13:F13"/>
    <mergeCell ref="B16:F16"/>
    <mergeCell ref="D17:F17"/>
    <mergeCell ref="D18:F18"/>
    <mergeCell ref="B21:F21"/>
    <mergeCell ref="D25:F25"/>
    <mergeCell ref="D26:F26"/>
    <mergeCell ref="D27:F27"/>
    <mergeCell ref="B30:F30"/>
    <mergeCell ref="D34:F34"/>
    <mergeCell ref="D35:F35"/>
    <mergeCell ref="B37:F37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54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114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115</v>
      </c>
      <c r="C7" s="6"/>
      <c r="D7" s="6"/>
    </row>
    <row r="8" customFormat="false" ht="19.5" hidden="false" customHeight="true" outlineLevel="0" collapsed="false">
      <c r="B8" s="33" t="s">
        <v>116</v>
      </c>
      <c r="C8" s="34" t="s">
        <v>117</v>
      </c>
      <c r="D8" s="34" t="s">
        <v>118</v>
      </c>
    </row>
    <row r="9" customFormat="false" ht="30" hidden="false" customHeight="true" outlineLevel="0" collapsed="false">
      <c r="B9" s="41" t="s">
        <v>34</v>
      </c>
      <c r="C9" s="42" t="s">
        <v>119</v>
      </c>
      <c r="D9" s="43" t="s">
        <v>120</v>
      </c>
    </row>
    <row r="10" customFormat="false" ht="30" hidden="false" customHeight="true" outlineLevel="0" collapsed="false">
      <c r="B10" s="41" t="s">
        <v>121</v>
      </c>
      <c r="C10" s="42" t="s">
        <v>122</v>
      </c>
      <c r="D10" s="43" t="s">
        <v>123</v>
      </c>
    </row>
    <row r="11" customFormat="false" ht="30" hidden="false" customHeight="true" outlineLevel="0" collapsed="false">
      <c r="B11" s="41" t="s">
        <v>66</v>
      </c>
      <c r="C11" s="42" t="s">
        <v>122</v>
      </c>
      <c r="D11" s="43" t="s">
        <v>124</v>
      </c>
    </row>
    <row r="12" customFormat="false" ht="30" hidden="false" customHeight="true" outlineLevel="0" collapsed="false">
      <c r="B12" s="41" t="s">
        <v>40</v>
      </c>
      <c r="C12" s="42" t="s">
        <v>125</v>
      </c>
      <c r="D12" s="43" t="s">
        <v>126</v>
      </c>
    </row>
    <row r="13" customFormat="false" ht="30" hidden="false" customHeight="true" outlineLevel="0" collapsed="false">
      <c r="B13" s="41" t="s">
        <v>36</v>
      </c>
      <c r="C13" s="42" t="s">
        <v>127</v>
      </c>
      <c r="D13" s="43" t="s">
        <v>128</v>
      </c>
    </row>
    <row r="14" customFormat="false" ht="30" hidden="false" customHeight="true" outlineLevel="0" collapsed="false">
      <c r="B14" s="41" t="s">
        <v>129</v>
      </c>
      <c r="C14" s="42" t="s">
        <v>130</v>
      </c>
      <c r="D14" s="43" t="s">
        <v>131</v>
      </c>
    </row>
    <row r="16" customFormat="false" ht="19.5" hidden="false" customHeight="true" outlineLevel="0" collapsed="false">
      <c r="B16" s="5" t="s">
        <v>132</v>
      </c>
      <c r="C16" s="6"/>
      <c r="D16" s="6"/>
    </row>
    <row r="17" customFormat="false" ht="18" hidden="false" customHeight="true" outlineLevel="0" collapsed="false">
      <c r="B17" s="7" t="s">
        <v>133</v>
      </c>
      <c r="C17" s="7"/>
      <c r="D17" s="7"/>
    </row>
    <row r="18" customFormat="false" ht="18" hidden="false" customHeight="true" outlineLevel="0" collapsed="false">
      <c r="B18" s="7" t="s">
        <v>134</v>
      </c>
      <c r="C18" s="7"/>
      <c r="D18" s="7"/>
    </row>
    <row r="19" customFormat="false" ht="18" hidden="false" customHeight="true" outlineLevel="0" collapsed="false">
      <c r="B19" s="7" t="s">
        <v>135</v>
      </c>
      <c r="C19" s="7"/>
      <c r="D19" s="7"/>
    </row>
    <row r="20" customFormat="false" ht="18" hidden="false" customHeight="true" outlineLevel="0" collapsed="false">
      <c r="B20" s="7" t="s">
        <v>136</v>
      </c>
      <c r="C20" s="7"/>
      <c r="D20" s="7"/>
    </row>
    <row r="22" customFormat="false" ht="19.5" hidden="false" customHeight="true" outlineLevel="0" collapsed="false">
      <c r="B22" s="5" t="s">
        <v>137</v>
      </c>
      <c r="C22" s="6"/>
      <c r="D22" s="6"/>
    </row>
    <row r="23" customFormat="false" ht="30" hidden="false" customHeight="true" outlineLevel="0" collapsed="false">
      <c r="B23" s="8" t="s">
        <v>138</v>
      </c>
      <c r="C23" s="7" t="s">
        <v>139</v>
      </c>
      <c r="D23" s="7"/>
    </row>
    <row r="24" customFormat="false" ht="18" hidden="false" customHeight="true" outlineLevel="0" collapsed="false">
      <c r="B24" s="8" t="s">
        <v>34</v>
      </c>
      <c r="C24" s="44" t="s">
        <v>140</v>
      </c>
      <c r="D24" s="44"/>
    </row>
    <row r="25" customFormat="false" ht="18" hidden="false" customHeight="true" outlineLevel="0" collapsed="false">
      <c r="B25" s="8" t="s">
        <v>36</v>
      </c>
      <c r="C25" s="44" t="s">
        <v>141</v>
      </c>
      <c r="D25" s="44"/>
    </row>
    <row r="26" customFormat="false" ht="18" hidden="false" customHeight="true" outlineLevel="0" collapsed="false">
      <c r="B26" s="8" t="s">
        <v>142</v>
      </c>
      <c r="C26" s="44" t="s">
        <v>143</v>
      </c>
      <c r="D26" s="44"/>
    </row>
    <row r="28" customFormat="false" ht="19.5" hidden="false" customHeight="true" outlineLevel="0" collapsed="false">
      <c r="B28" s="5" t="s">
        <v>144</v>
      </c>
      <c r="C28" s="6"/>
      <c r="D28" s="6"/>
    </row>
    <row r="29" customFormat="false" ht="15" hidden="false" customHeight="false" outlineLevel="0" collapsed="false">
      <c r="B29" s="45" t="s">
        <v>145</v>
      </c>
      <c r="C29" s="18" t="s">
        <v>146</v>
      </c>
    </row>
    <row r="30" customFormat="false" ht="15" hidden="false" customHeight="false" outlineLevel="0" collapsed="false">
      <c r="B30" s="45" t="s">
        <v>147</v>
      </c>
      <c r="C30" s="18" t="s">
        <v>148</v>
      </c>
    </row>
    <row r="31" customFormat="false" ht="15" hidden="false" customHeight="false" outlineLevel="0" collapsed="false">
      <c r="B31" s="45" t="s">
        <v>149</v>
      </c>
      <c r="C31" s="18" t="s">
        <v>150</v>
      </c>
    </row>
    <row r="32" customFormat="false" ht="15" hidden="false" customHeight="false" outlineLevel="0" collapsed="false">
      <c r="B32" s="45" t="s">
        <v>151</v>
      </c>
      <c r="C32" s="18" t="s">
        <v>152</v>
      </c>
    </row>
    <row r="33" customFormat="false" ht="15" hidden="false" customHeight="false" outlineLevel="0" collapsed="false">
      <c r="B33" s="45" t="s">
        <v>153</v>
      </c>
      <c r="C33" s="18" t="s">
        <v>154</v>
      </c>
    </row>
    <row r="34" customFormat="false" ht="15" hidden="false" customHeight="false" outlineLevel="0" collapsed="false">
      <c r="B34" s="45" t="s">
        <v>155</v>
      </c>
      <c r="C34" s="18" t="s">
        <v>156</v>
      </c>
    </row>
    <row r="35" customFormat="false" ht="15" hidden="false" customHeight="false" outlineLevel="0" collapsed="false">
      <c r="B35" s="45" t="s">
        <v>157</v>
      </c>
      <c r="C35" s="18" t="s">
        <v>158</v>
      </c>
    </row>
    <row r="36" customFormat="false" ht="15" hidden="false" customHeight="false" outlineLevel="0" collapsed="false">
      <c r="B36" s="45" t="s">
        <v>159</v>
      </c>
      <c r="C36" s="18" t="s">
        <v>160</v>
      </c>
    </row>
  </sheetData>
  <mergeCells count="8">
    <mergeCell ref="B17:D17"/>
    <mergeCell ref="B18:D18"/>
    <mergeCell ref="B19:D19"/>
    <mergeCell ref="B20:D20"/>
    <mergeCell ref="C23:D23"/>
    <mergeCell ref="C24:D24"/>
    <mergeCell ref="C25:D25"/>
    <mergeCell ref="C26:D26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56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161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33" t="s">
        <v>162</v>
      </c>
      <c r="C7" s="34" t="s">
        <v>163</v>
      </c>
      <c r="D7" s="34" t="s">
        <v>164</v>
      </c>
      <c r="E7" s="34" t="s">
        <v>116</v>
      </c>
    </row>
    <row r="8" customFormat="false" ht="15" hidden="false" customHeight="false" outlineLevel="0" collapsed="false">
      <c r="B8" s="46" t="s">
        <v>165</v>
      </c>
      <c r="C8" s="47" t="n">
        <f aca="false">'Worked Examples'!C12</f>
        <v>16288.9462677744</v>
      </c>
      <c r="D8" s="48" t="n">
        <v>16288.95</v>
      </c>
      <c r="E8" s="49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46" t="s">
        <v>166</v>
      </c>
      <c r="C9" s="47" t="n">
        <f aca="false">'Worked Examples'!C13</f>
        <v>6288.94626777442</v>
      </c>
      <c r="D9" s="48" t="n">
        <v>6288.95</v>
      </c>
      <c r="E9" s="49" t="str">
        <f aca="false">IF(ISNUMBER(C9),IF(ROUND(C9,2)=ROUND(D9,2),"PASS","FAIL"),"FAIL")</f>
        <v>PASS</v>
      </c>
    </row>
    <row r="10" customFormat="false" ht="15" hidden="false" customHeight="false" outlineLevel="0" collapsed="false">
      <c r="B10" s="46" t="s">
        <v>167</v>
      </c>
      <c r="C10" s="47" t="n">
        <f aca="false">'Worked Examples'!C17</f>
        <v>16470.0949769028</v>
      </c>
      <c r="D10" s="48" t="n">
        <v>16470.09</v>
      </c>
      <c r="E10" s="49" t="str">
        <f aca="false">IF(ISNUMBER(C10),IF(ROUND(C10,2)=ROUND(D10,2),"PASS","FAIL"),"FAIL")</f>
        <v>PASS</v>
      </c>
    </row>
    <row r="11" customFormat="false" ht="15" hidden="false" customHeight="false" outlineLevel="0" collapsed="false">
      <c r="B11" s="46" t="s">
        <v>168</v>
      </c>
      <c r="C11" s="50" t="n">
        <f aca="false">'Worked Examples'!C18</f>
        <v>0.051161897881733</v>
      </c>
      <c r="D11" s="51" t="n">
        <v>0.0512</v>
      </c>
      <c r="E11" s="49" t="str">
        <f aca="false">IF(ISNUMBER(C11),IF(ROUND(C11,4)=ROUND(D11,4),"PASS","FAIL"),"FAIL")</f>
        <v>PASS</v>
      </c>
    </row>
    <row r="12" customFormat="false" ht="15" hidden="false" customHeight="false" outlineLevel="0" collapsed="false">
      <c r="B12" s="46" t="s">
        <v>169</v>
      </c>
      <c r="C12" s="47" t="n">
        <f aca="false">'Worked Examples'!C26</f>
        <v>92408.1790322946</v>
      </c>
      <c r="D12" s="48" t="n">
        <v>92408.18</v>
      </c>
      <c r="E12" s="49" t="str">
        <f aca="false">IF(ISNUMBER(C12),IF(ROUND(C12,2)=ROUND(D12,2),"PASS","FAIL"),"FAIL")</f>
        <v>PASS</v>
      </c>
    </row>
    <row r="13" customFormat="false" ht="15" hidden="false" customHeight="false" outlineLevel="0" collapsed="false">
      <c r="B13" s="46" t="s">
        <v>170</v>
      </c>
      <c r="C13" s="47" t="n">
        <f aca="false">'Worked Examples'!C27</f>
        <v>44408.1790322946</v>
      </c>
      <c r="D13" s="48" t="n">
        <v>44408.18</v>
      </c>
      <c r="E13" s="49" t="str">
        <f aca="false">IF(ISNUMBER(C13),IF(ROUND(C13,2)=ROUND(D13,2),"PASS","FAIL"),"FAIL")</f>
        <v>PASS</v>
      </c>
    </row>
    <row r="14" customFormat="false" ht="15" hidden="false" customHeight="false" outlineLevel="0" collapsed="false">
      <c r="B14" s="46" t="s">
        <v>171</v>
      </c>
      <c r="C14" s="47" t="n">
        <f aca="false">'Worked Examples'!C34</f>
        <v>30000</v>
      </c>
      <c r="D14" s="48" t="n">
        <v>30000</v>
      </c>
      <c r="E14" s="49" t="str">
        <f aca="false">IF(ISNUMBER(C14),IF(ROUND(C14,2)=ROUND(D14,2),"PASS","FAIL"),"FAIL")</f>
        <v>PASS</v>
      </c>
    </row>
    <row r="15" customFormat="false" ht="15" hidden="false" customHeight="false" outlineLevel="0" collapsed="false">
      <c r="B15" s="46" t="s">
        <v>172</v>
      </c>
      <c r="C15" s="47" t="n">
        <f aca="false">'Worked Examples'!C35</f>
        <v>68484.7519621933</v>
      </c>
      <c r="D15" s="48" t="n">
        <v>68484.75</v>
      </c>
      <c r="E15" s="49" t="str">
        <f aca="false">IF(ISNUMBER(C15),IF(ROUND(C15,2)=ROUND(D15,2),"PASS","FAIL"),"FAIL")</f>
        <v>PASS</v>
      </c>
    </row>
    <row r="16" customFormat="false" ht="15.75" hidden="false" customHeight="true" outlineLevel="0" collapsed="false">
      <c r="B16" s="46" t="s">
        <v>173</v>
      </c>
      <c r="C16" s="52"/>
      <c r="D16" s="52"/>
      <c r="E16" s="49" t="str">
        <f aca="false">IF(ISNUMBER(Ci_FV),IF(ABS(Ci_FV-FV(Ci_Rate/Ci_N,Ci_N*Ci_Years,-Ci_D,-Ci_P))&lt;0.000001*MAX(1,Ci_FV),"PASS","FAIL"),"N/A")</f>
        <v>PASS</v>
      </c>
    </row>
    <row r="17" customFormat="false" ht="15.75" hidden="false" customHeight="true" outlineLevel="0" collapsed="false">
      <c r="B17" s="46" t="s">
        <v>174</v>
      </c>
      <c r="C17" s="52"/>
      <c r="D17" s="52"/>
      <c r="E17" s="49" t="str">
        <f aca="false">IF(ISNUMBER(Ci_FV),IF(ABS(Ci_Int+Ci_In-Ci_FV)&lt;0.000001,"PASS","FAIL"),"N/A")</f>
        <v>PASS</v>
      </c>
    </row>
    <row r="18" customFormat="false" ht="27.75" hidden="false" customHeight="true" outlineLevel="0" collapsed="false">
      <c r="B18" s="46" t="s">
        <v>175</v>
      </c>
      <c r="C18" s="52"/>
      <c r="D18" s="52"/>
      <c r="E18" s="49" t="str">
        <f aca="false">IF(ISNUMBER(Ci_FV),IF(ABS(INDEX('Year by Year'!E9:E108,Ci_Years)-Ci_FV)&lt;0.000001*MAX(1,Ci_FV),"PASS","FAIL"),"N/A")</f>
        <v>PASS</v>
      </c>
    </row>
    <row r="19" customFormat="false" ht="15.75" hidden="false" customHeight="true" outlineLevel="0" collapsed="false">
      <c r="B19" s="46" t="s">
        <v>176</v>
      </c>
      <c r="C19" s="52"/>
      <c r="D19" s="52"/>
      <c r="E19" s="49" t="str">
        <f aca="false">IF(ISNUMBER(Ci_Dbl),IF(ABS((1+Ci_Eff)^Ci_Dbl-2)&lt;0.0000001,"PASS","FAIL"),"N/A")</f>
        <v>PASS</v>
      </c>
    </row>
    <row r="20" customFormat="false" ht="15.75" hidden="false" customHeight="true" outlineLevel="0" collapsed="false">
      <c r="B20" s="46" t="s">
        <v>177</v>
      </c>
      <c r="C20" s="52"/>
      <c r="D20" s="52"/>
      <c r="E20" s="49" t="str">
        <f aca="false">IF(ISNUMBER(Ci_FV),IF(ABS(INDEX('Compound Interest'!D23:D27,MATCH(Ci_Freq,'Compound Interest'!B23:B27,0))-Ci_FV)&lt;0.000001*MAX(1,Ci_FV),"PASS","FAIL"),"N/A")</f>
        <v>PASS</v>
      </c>
    </row>
    <row r="22" customFormat="false" ht="15" hidden="false" customHeight="false" outlineLevel="0" collapsed="false">
      <c r="B22" s="53" t="s">
        <v>178</v>
      </c>
      <c r="E22" s="54" t="str">
        <f aca="false">IF(AND(COUNTIF(E8:E20,"FAIL")=0,SUMPRODUCT(--ISERROR(C8:E20))=0),"ALL PASS","REVIEW")</f>
        <v>ALL PASS</v>
      </c>
    </row>
    <row r="24" customFormat="false" ht="43.5" hidden="false" customHeight="true" outlineLevel="0" collapsed="false">
      <c r="B24" s="20" t="s">
        <v>179</v>
      </c>
      <c r="C24" s="20"/>
      <c r="D24" s="20"/>
      <c r="E24" s="20"/>
    </row>
  </sheetData>
  <mergeCells count="1">
    <mergeCell ref="B24:E24"/>
  </mergeCells>
  <conditionalFormatting sqref="E8">
    <cfRule type="expression" priority="2" aboveAverage="0" equalAverage="0" bottom="0" percent="0" rank="0" text="" dxfId="2">
      <formula>E8="FAIL"</formula>
    </cfRule>
  </conditionalFormatting>
  <conditionalFormatting sqref="E9">
    <cfRule type="expression" priority="3" aboveAverage="0" equalAverage="0" bottom="0" percent="0" rank="0" text="" dxfId="2">
      <formula>E9="FAIL"</formula>
    </cfRule>
  </conditionalFormatting>
  <conditionalFormatting sqref="E10">
    <cfRule type="expression" priority="4" aboveAverage="0" equalAverage="0" bottom="0" percent="0" rank="0" text="" dxfId="2">
      <formula>E10="FAIL"</formula>
    </cfRule>
  </conditionalFormatting>
  <conditionalFormatting sqref="E11">
    <cfRule type="expression" priority="5" aboveAverage="0" equalAverage="0" bottom="0" percent="0" rank="0" text="" dxfId="2">
      <formula>E11="FAIL"</formula>
    </cfRule>
  </conditionalFormatting>
  <conditionalFormatting sqref="E12">
    <cfRule type="expression" priority="6" aboveAverage="0" equalAverage="0" bottom="0" percent="0" rank="0" text="" dxfId="2">
      <formula>E12="FAIL"</formula>
    </cfRule>
  </conditionalFormatting>
  <conditionalFormatting sqref="E13">
    <cfRule type="expression" priority="7" aboveAverage="0" equalAverage="0" bottom="0" percent="0" rank="0" text="" dxfId="2">
      <formula>E13="FAIL"</formula>
    </cfRule>
  </conditionalFormatting>
  <conditionalFormatting sqref="E14">
    <cfRule type="expression" priority="8" aboveAverage="0" equalAverage="0" bottom="0" percent="0" rank="0" text="" dxfId="2">
      <formula>E14="FAIL"</formula>
    </cfRule>
  </conditionalFormatting>
  <conditionalFormatting sqref="E15">
    <cfRule type="expression" priority="9" aboveAverage="0" equalAverage="0" bottom="0" percent="0" rank="0" text="" dxfId="2">
      <formula>E15="FAIL"</formula>
    </cfRule>
  </conditionalFormatting>
  <conditionalFormatting sqref="E16">
    <cfRule type="expression" priority="10" aboveAverage="0" equalAverage="0" bottom="0" percent="0" rank="0" text="" dxfId="2">
      <formula>E16="FAIL"</formula>
    </cfRule>
  </conditionalFormatting>
  <conditionalFormatting sqref="E17">
    <cfRule type="expression" priority="11" aboveAverage="0" equalAverage="0" bottom="0" percent="0" rank="0" text="" dxfId="2">
      <formula>E17="FAIL"</formula>
    </cfRule>
  </conditionalFormatting>
  <conditionalFormatting sqref="E18">
    <cfRule type="expression" priority="12" aboveAverage="0" equalAverage="0" bottom="0" percent="0" rank="0" text="" dxfId="2">
      <formula>E18="FAIL"</formula>
    </cfRule>
  </conditionalFormatting>
  <conditionalFormatting sqref="E19">
    <cfRule type="expression" priority="13" aboveAverage="0" equalAverage="0" bottom="0" percent="0" rank="0" text="" dxfId="2">
      <formula>E19="FAIL"</formula>
    </cfRule>
  </conditionalFormatting>
  <conditionalFormatting sqref="E20">
    <cfRule type="expression" priority="14" aboveAverage="0" equalAverage="0" bottom="0" percent="0" rank="0" text="" dxfId="2">
      <formula>E20="FAIL"</formula>
    </cfRule>
  </conditionalFormatting>
  <conditionalFormatting sqref="E22">
    <cfRule type="expression" priority="15" aboveAverage="0" equalAverage="0" bottom="0" percent="0" rank="0" text="" dxfId="3">
      <formula>E22="REVIEW"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2026-10-04T08:37:51Z</dcterms:created>
  <dc:creator>BabaDigit</dc:creator>
  <dc:description/>
  <cp:keywords>compound interest calculator future value effective annual rate rule of 72 savings Excel</cp:keywords>
  <dc:language>en-US</dc:language>
  <cp:lastModifiedBy/>
  <dcterms:modified xsi:type="dcterms:W3CDTF">2026-10-04T08:37:51Z</dcterms:modified>
  <cp:revision>0</cp:revision>
  <dc:subject>Compound interest with regular deposits</dc:subject>
  <dc:title>BabaDigit Compound Interest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