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Percentage Calculator" sheetId="2" state="visible" r:id="rId4"/>
    <sheet name="Change Table" sheetId="3" state="visible" r:id="rId5"/>
    <sheet name="Worked Examples" sheetId="4" state="visible" r:id="rId6"/>
    <sheet name="Formula Guide" sheetId="5" state="visible" r:id="rId7"/>
    <sheet name="Checks" sheetId="6" state="visible" r:id="rId8"/>
  </sheets>
  <definedNames>
    <definedName function="false" hidden="false" name="Checks_Status" vbProcedure="false">Checks!$E$22</definedName>
    <definedName function="false" hidden="false" name="Ch_Back" vbProcedure="false">'Percentage Calculator'!$I$42</definedName>
    <definedName function="false" hidden="false" name="Ch_Diff" vbProcedure="false">'Percentage Calculator'!$I$40</definedName>
    <definedName function="false" hidden="false" name="Ch_New" vbProcedure="false">'Percentage Calculator'!$D$36</definedName>
    <definedName function="false" hidden="false" name="Ch_Old" vbProcedure="false">'Percentage Calculator'!$D$34</definedName>
    <definedName function="false" hidden="false" name="Ch_Pct" vbProcedure="false">'Percentage Calculator'!$H$37</definedName>
    <definedName function="false" hidden="false" name="Ch_Ratio" vbProcedure="false">'Percentage Calculator'!$I$41</definedName>
    <definedName function="false" hidden="false" name="Of_Dec" vbProcedure="false">'Percentage Calculator'!$I$16</definedName>
    <definedName function="false" hidden="false" name="Of_Down" vbProcedure="false">'Percentage Calculator'!$I$15</definedName>
    <definedName function="false" hidden="false" name="Of_Num" vbProcedure="false">'Percentage Calculator'!$D$10</definedName>
    <definedName function="false" hidden="false" name="Of_Pct" vbProcedure="false">'Percentage Calculator'!$D$8</definedName>
    <definedName function="false" hidden="false" name="Of_Result" vbProcedure="false">'Percentage Calculator'!$H$11</definedName>
    <definedName function="false" hidden="false" name="Of_Up" vbProcedure="false">'Percentage Calculator'!$I$14</definedName>
    <definedName function="false" hidden="false" name="Pp_After" vbProcedure="false">'Percentage Calculator'!$D$57</definedName>
    <definedName function="false" hidden="false" name="Pp_Before" vbProcedure="false">'Percentage Calculator'!$D$55</definedName>
    <definedName function="false" hidden="false" name="Pp_Pct" vbProcedure="false">'Percentage Calculator'!$D$60</definedName>
    <definedName function="false" hidden="false" name="Pp_Points" vbProcedure="false">'Percentage Calculator'!$D$59</definedName>
    <definedName function="false" hidden="false" name="Rv_After" vbProcedure="false">'Percentage Calculator'!$D$47</definedName>
    <definedName function="false" hidden="false" name="Rv_Orig" vbProcedure="false">'Percentage Calculator'!$D$51</definedName>
    <definedName function="false" hidden="false" name="Rv_Pct" vbProcedure="false">'Percentage Calculator'!$D$49</definedName>
    <definedName function="false" hidden="false" name="Rv_Wrong" vbProcedure="false">'Percentage Calculator'!$D$52</definedName>
    <definedName function="false" hidden="false" name="Tb_Avg" vbProcedure="false">'Change Table'!$E$39</definedName>
    <definedName function="false" hidden="false" name="Tb_Comp" vbProcedure="false">'Change Table'!$E$40</definedName>
    <definedName function="false" hidden="false" name="Tb_Count" vbProcedure="false">'Change Table'!$E$35</definedName>
    <definedName function="false" hidden="false" name="Tb_First" vbProcedure="false">'Change Table'!$E$36</definedName>
    <definedName function="false" hidden="false" name="Tb_Last" vbProcedure="false">'Change Table'!$E$37</definedName>
    <definedName function="false" hidden="false" name="Tb_Total" vbProcedure="false">'Change Table'!$E$38</definedName>
    <definedName function="false" hidden="false" name="Wh_Dec" vbProcedure="false">'Percentage Calculator'!$I$29</definedName>
    <definedName function="false" hidden="false" name="Wh_Part" vbProcedure="false">'Percentage Calculator'!$D$21</definedName>
    <definedName function="false" hidden="false" name="Wh_Pct" vbProcedure="false">'Percentage Calculator'!$H$24</definedName>
    <definedName function="false" hidden="false" name="Wh_Rest" vbProcedure="false">'Percentage Calculator'!$I$27</definedName>
    <definedName function="false" hidden="false" name="Wh_RestPct" vbProcedure="false">'Percentage Calculator'!$I$28</definedName>
    <definedName function="false" hidden="false" name="Wh_Whole" vbProcedure="false">'Percentage Calculator'!$D$23</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<sst xmlns="http://schemas.openxmlformats.org/spreadsheetml/2006/main" count="254" uniqueCount="234">
  <si>
    <t xml:space="preserve">Percentage Calculator — Excel Workbook</t>
  </si>
  <si>
    <t xml:space="preserve">BabaDigit free resource · babadigit.com/percentage-calculator</t>
  </si>
  <si>
    <t xml:space="preserve">What this workbook does</t>
  </si>
  <si>
    <t xml:space="preserve">Answer the three everyday percentage questions — what is P% of a number, what percentage one number is of another, and by how much a figure has changed — using the same method as the free Percentage Calculator on babadigit.com. The workbook also reverses a percentage increase, separates percent from percentage points, and tracks period-by-period change for up to 24 values.</t>
  </si>
  <si>
    <t xml:space="preserve">How to use it</t>
  </si>
  <si>
    <t xml:space="preserve">1. Open 'Percentage Calculator'</t>
  </si>
  <si>
    <t xml:space="preserve">Each of the three calculators has its own yellow input cells and its own result panel.</t>
  </si>
  <si>
    <t xml:space="preserve">2. Read the result</t>
  </si>
  <si>
    <t xml:space="preserve">The navy panels show the answer; the sentence beside each one explains it in words.</t>
  </si>
  <si>
    <t xml:space="preserve">3. Reverse or compare</t>
  </si>
  <si>
    <t xml:space="preserve">Sections 4 and 5 find the original before a percentage change and compare two rates in points and percent.</t>
  </si>
  <si>
    <t xml:space="preserve">4. Track a series</t>
  </si>
  <si>
    <t xml:space="preserve">'Change Table' shows the change between each period and the first, with the average and compound change.</t>
  </si>
  <si>
    <t xml:space="preserve">Inputs explained</t>
  </si>
  <si>
    <t xml:space="preserve">Percentage (calculator 1)</t>
  </si>
  <si>
    <t xml:space="preserve">Type it with the % sign, for example 15%. Excel stores it as 0.15.</t>
  </si>
  <si>
    <t xml:space="preserve">Part and whole (calculator 2)</t>
  </si>
  <si>
    <t xml:space="preserve">The amount you are comparing and the total you compare it with. The whole cannot be zero.</t>
  </si>
  <si>
    <t xml:space="preserve">Original and new value (calculator 3)</t>
  </si>
  <si>
    <t xml:space="preserve">The figure you start from and the figure it changed to. The original cannot be zero.</t>
  </si>
  <si>
    <t xml:space="preserve">Limits</t>
  </si>
  <si>
    <t xml:space="preserve">Numbers must be smaller than 1,000,000,000,000,000 in size, as on the online calculator.</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</si>
  <si>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</si>
  <si>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</si>
  <si>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</si>
  <si>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</si>
  <si>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</si>
  <si>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</si>
  <si>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</si>
  <si>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</si>
  <si>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</si>
  <si>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read the results</t>
  </si>
  <si>
    <t xml:space="preserve">Percentage change</t>
  </si>
  <si>
    <t xml:space="preserve">(New − Old) ÷ |Old|. Positive is an increase, negative a decrease.</t>
  </si>
  <si>
    <t xml:space="preserve">Change needed to go back</t>
  </si>
  <si>
    <t xml:space="preserve">Usually a different percentage, because it is taken from the new figure.</t>
  </si>
  <si>
    <t xml:space="preserve">Percentage points</t>
  </si>
  <si>
    <t xml:space="preserve">The gap between two rates. Percent is the change relative to the first rate.</t>
  </si>
  <si>
    <t xml:space="preserve">Reversing an increase</t>
  </si>
  <si>
    <t xml:space="preserve">Divide by (1 + the percentage). Subtracting the percentage gives the wrong answer.</t>
  </si>
  <si>
    <t xml:space="preserve">Limitations and assumptions</t>
  </si>
  <si>
    <t xml:space="preserve">•  When the original value is negative, the change is measured against its size (|Old|), the usual convention; say so when you report it.</t>
  </si>
  <si>
    <t xml:space="preserve">•  A change from zero has no percentage — compare the difference instead.</t>
  </si>
  <si>
    <t xml:space="preserve">•  Averages of percentage changes can mislead when the changes are large; the compound average in 'Change Table' is usually the better summary.</t>
  </si>
  <si>
    <t xml:space="preserve">•  Results are for general information only.</t>
  </si>
  <si>
    <t xml:space="preserve">Workbook contents</t>
  </si>
  <si>
    <t xml:space="preserve">Percentage Calculator</t>
  </si>
  <si>
    <t xml:space="preserve">The three calculators, plus reverse-a-percentage and percentage points.</t>
  </si>
  <si>
    <t xml:space="preserve">Change Table</t>
  </si>
  <si>
    <t xml:space="preserve">Change between up to 24 values, period by period and against the first.</t>
  </si>
  <si>
    <t xml:space="preserve">Worked Examples</t>
  </si>
  <si>
    <t xml:space="preserve">The four worked examples from the article.</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</si>
  <si>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</si>
  <si>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</si>
  <si>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</si>
  <si>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</si>
  <si>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babadigit.com/percentage-calculator. Results are for general information only and are not financial advice.</t>
  </si>
  <si>
    <t xml:space="preserve">Enter your figures in the yellow cells. Results update automatically.</t>
  </si>
  <si>
    <t xml:space="preserve">1  Percentage of a number</t>
  </si>
  <si>
    <t xml:space="preserve">Percentage</t>
  </si>
  <si>
    <t xml:space="preserve">Type it with the % sign, e.g. 15%.</t>
  </si>
  <si>
    <t xml:space="preserve">RESULTS</t>
  </si>
  <si>
    <t xml:space="preserve">Of this number</t>
  </si>
  <si>
    <t xml:space="preserve">The number you are taking the percentage of.</t>
  </si>
  <si>
    <t xml:space="preserve">Result</t>
  </si>
  <si>
    <t xml:space="preserve">Number increased by this %</t>
  </si>
  <si>
    <t xml:space="preserve">Number decreased by this %</t>
  </si>
  <si>
    <t xml:space="preserve">Percentage as a decimal</t>
  </si>
  <si>
    <t xml:space="preserve">2  What percentage is it?</t>
  </si>
  <si>
    <t xml:space="preserve">Part</t>
  </si>
  <si>
    <t xml:space="preserve">The amount you are comparing.</t>
  </si>
  <si>
    <t xml:space="preserve">Whole</t>
  </si>
  <si>
    <t xml:space="preserve">The total you compare it with.</t>
  </si>
  <si>
    <t xml:space="preserve">The rest (whole − part)</t>
  </si>
  <si>
    <t xml:space="preserve">The rest as a percentage</t>
  </si>
  <si>
    <t xml:space="preserve">As a decimal</t>
  </si>
  <si>
    <t xml:space="preserve">3  Percentage change</t>
  </si>
  <si>
    <t xml:space="preserve">Original value (from)</t>
  </si>
  <si>
    <t xml:space="preserve">The starting figure.</t>
  </si>
  <si>
    <t xml:space="preserve">New value (to)</t>
  </si>
  <si>
    <t xml:space="preserve">The figure it changed to.</t>
  </si>
  <si>
    <t xml:space="preserve">Difference (new − old)</t>
  </si>
  <si>
    <t xml:space="preserve">New value as a % of the old</t>
  </si>
  <si>
    <t xml:space="preserve">4  Find the original before a percentage change</t>
  </si>
  <si>
    <t xml:space="preserve">Value after the change</t>
  </si>
  <si>
    <t xml:space="preserve">For example a price that already includes an increase.</t>
  </si>
  <si>
    <t xml:space="preserve">Percentage change applied</t>
  </si>
  <si>
    <t xml:space="preserve">Use a negative figure for a decrease.</t>
  </si>
  <si>
    <t xml:space="preserve">Original value</t>
  </si>
  <si>
    <t xml:space="preserve">Divide by (1 + percentage). The second figure shows what subtracting the percentage would give.</t>
  </si>
  <si>
    <t xml:space="preserve">Wrong method: value − percentage</t>
  </si>
  <si>
    <t xml:space="preserve">5  Percent or percentage points?</t>
  </si>
  <si>
    <t xml:space="preserve">Rate before</t>
  </si>
  <si>
    <t xml:space="preserve">For example an interest rate or a margin.</t>
  </si>
  <si>
    <t xml:space="preserve">Rate after</t>
  </si>
  <si>
    <t xml:space="preserve">Change in percentage points</t>
  </si>
  <si>
    <t xml:space="preserve">Both are correct descriptions of the same move — say which one you mean.</t>
  </si>
  <si>
    <t xml:space="preserve">Change in percent</t>
  </si>
  <si>
    <t xml:space="preserve">Change between each period and the one before, and against the first period.</t>
  </si>
  <si>
    <t xml:space="preserve">Period</t>
  </si>
  <si>
    <t xml:space="preserve">Value</t>
  </si>
  <si>
    <t xml:space="preserve">Change vs previous</t>
  </si>
  <si>
    <t xml:space="preserve">Change vs first</t>
  </si>
  <si>
    <t xml:space="preserve">Difference vs previous</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</si>
  <si>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</si>
  <si>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</si>
  <si>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</si>
  <si>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</si>
  <si>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</si>
  <si>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</si>
  <si>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</si>
  <si>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</si>
  <si>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</si>
  <si>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</si>
  <si>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</si>
  <si>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</si>
  <si>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Summary</t>
  </si>
  <si>
    <t xml:space="preserve">Values entered</t>
  </si>
  <si>
    <t xml:space="preserve">First value</t>
  </si>
  <si>
    <t xml:space="preserve">Last value</t>
  </si>
  <si>
    <t xml:space="preserve">Total change, first to last</t>
  </si>
  <si>
    <t xml:space="preserve">Average of the period changes</t>
  </si>
  <si>
    <t xml:space="preserve">Compound average change per period</t>
  </si>
  <si>
    <t xml:space="preserve">The compound average is the steady rate that turns the first value into the last one — the same idea as the CAGR Calculator on babadigit.com. The simple average of period changes is usually higher when values swing up and down. The compound average assumes values are entered one per period with no gaps. Example figures are fictional.</t>
  </si>
  <si>
    <t xml:space="preserve">The four examples from babadigit.com/percentage-calculator.</t>
  </si>
  <si>
    <t xml:space="preserve">Example 1 — Working out a share</t>
  </si>
  <si>
    <t xml:space="preserve">A business sets aside 18% of a 2,450 payment for tax.</t>
  </si>
  <si>
    <t xml:space="preserve">Payment</t>
  </si>
  <si>
    <t xml:space="preserve">18% of 2,450</t>
  </si>
  <si>
    <t xml:space="preserve">18 ÷ 100 × 2,450 = 441.00</t>
  </si>
  <si>
    <t xml:space="preserve">Increased by 18%</t>
  </si>
  <si>
    <t xml:space="preserve">2,450 + 441 = 2,891.00</t>
  </si>
  <si>
    <t xml:space="preserve">Decreased by 18%</t>
  </si>
  <si>
    <t xml:space="preserve">2,450 − 441 = 2,009.00</t>
  </si>
  <si>
    <t xml:space="preserve">Example 2 — Scoring a test</t>
  </si>
  <si>
    <t xml:space="preserve">A student scores 42 marks out of 60.</t>
  </si>
  <si>
    <t xml:space="preserve">Marks scored</t>
  </si>
  <si>
    <t xml:space="preserve">Marks available</t>
  </si>
  <si>
    <t xml:space="preserve">Score</t>
  </si>
  <si>
    <t xml:space="preserve">42 ÷ 60 × 100 = 70.00%</t>
  </si>
  <si>
    <t xml:space="preserve">Marks dropped, as a percentage</t>
  </si>
  <si>
    <t xml:space="preserve">30.00%</t>
  </si>
  <si>
    <t xml:space="preserve">Example 3 — A price rise and its reversal</t>
  </si>
  <si>
    <t xml:space="preserve">A price goes from 80 to 92, then a promotion takes it back to 80.</t>
  </si>
  <si>
    <t xml:space="preserve">Original price</t>
  </si>
  <si>
    <t xml:space="preserve">New price</t>
  </si>
  <si>
    <t xml:space="preserve">Change up</t>
  </si>
  <si>
    <t xml:space="preserve">(92 − 80) ÷ 80 = +15.00%</t>
  </si>
  <si>
    <t xml:space="preserve">Change back down</t>
  </si>
  <si>
    <t xml:space="preserve">(80 − 92) ÷ 92 = −13.04%</t>
  </si>
  <si>
    <t xml:space="preserve">Example 4 — Percent or percentage points</t>
  </si>
  <si>
    <t xml:space="preserve">An interest rate moves from 4% to 5%.</t>
  </si>
  <si>
    <t xml:space="preserve">5 − 4 = 1.00 point</t>
  </si>
  <si>
    <t xml:space="preserve">(5 − 4) ÷ 4 = +25.00%</t>
  </si>
  <si>
    <t xml:space="preserve">Change any yellow cell to see how each result responds. Examples are fictional and for illustration only.</t>
  </si>
  <si>
    <t xml:space="preserve">The method behind every result — identical to the online BabaDigit Percentage Calculator.</t>
  </si>
  <si>
    <t xml:space="preserve">The formulas</t>
  </si>
  <si>
    <t xml:space="preserve">Mathematical formula</t>
  </si>
  <si>
    <t xml:space="preserve">How this workbook calculates it</t>
  </si>
  <si>
    <t xml:space="preserve">Percentage of a number</t>
  </si>
  <si>
    <t xml:space="preserve">P ÷ 100 × Number</t>
  </si>
  <si>
    <t xml:space="preserve">=Of_Pct*Of_Num</t>
  </si>
  <si>
    <t xml:space="preserve">Increased / decreased by P%</t>
  </si>
  <si>
    <t xml:space="preserve">Number ± result</t>
  </si>
  <si>
    <t xml:space="preserve">=Of_Num+Of_Result</t>
  </si>
  <si>
    <t xml:space="preserve">What percentage</t>
  </si>
  <si>
    <t xml:space="preserve">Part ÷ Whole × 100</t>
  </si>
  <si>
    <t xml:space="preserve">=Wh_Part/Wh_Whole</t>
  </si>
  <si>
    <t xml:space="preserve">(New − Old) ÷ |Old| × 100</t>
  </si>
  <si>
    <t xml:space="preserve">=(Ch_New-Ch_Old)/ABS(Ch_Old)</t>
  </si>
  <si>
    <t xml:space="preserve">(Old − New) ÷ |New| × 100</t>
  </si>
  <si>
    <t xml:space="preserve">=(Ch_Old-Ch_New)/ABS(Ch_New)</t>
  </si>
  <si>
    <t xml:space="preserve">Original before a change</t>
  </si>
  <si>
    <t xml:space="preserve">Value after ÷ (1 + P)</t>
  </si>
  <si>
    <t xml:space="preserve">=Rv_After/(1+Rv_Pct)</t>
  </si>
  <si>
    <t xml:space="preserve">Rate after − rate before</t>
  </si>
  <si>
    <t xml:space="preserve">=(Pp_After-Pp_Before)*100</t>
  </si>
  <si>
    <t xml:space="preserve">Compound average change</t>
  </si>
  <si>
    <t xml:space="preserve">(Last ÷ First)^(1 ÷ (periods − 1)) − 1</t>
  </si>
  <si>
    <t xml:space="preserve">=(Tb_Last/Tb_First)^(1/(Tb_Count-1))-1</t>
  </si>
  <si>
    <t xml:space="preserve">Why these rules</t>
  </si>
  <si>
    <t xml:space="preserve">•  A result appears only when every input is a number smaller than 1,000,000,000,000,000 in size — exactly like the online calculator.</t>
  </si>
  <si>
    <t xml:space="preserve">•  The whole (calculator 2) and the original value (calculator 3) cannot be zero; a dash is shown instead of a misleading number.</t>
  </si>
  <si>
    <t xml:space="preserve">•  'New value as a % of the old' is shown only for a positive original value; 'change needed to go back' needs a non-zero new value.</t>
  </si>
  <si>
    <t xml:space="preserve">•  Excel stores a percentage typed as 15% as 0.15, so the workbook formulas do not divide by 100 where the online formulas do.</t>
  </si>
  <si>
    <t xml:space="preserve">Do it in any spreadsheet</t>
  </si>
  <si>
    <t xml:space="preserve">Set-up</t>
  </si>
  <si>
    <t xml:space="preserve">First number in A1, second in B1 (type percentages as plain numbers, e.g. 15).</t>
  </si>
  <si>
    <t xml:space="preserve">A1% of B1</t>
  </si>
  <si>
    <t xml:space="preserve">=A1/100*B1</t>
  </si>
  <si>
    <t xml:space="preserve">A1 as a % of B1</t>
  </si>
  <si>
    <t xml:space="preserve">=A1/B1</t>
  </si>
  <si>
    <t xml:space="preserve">Change from A1 to B1</t>
  </si>
  <si>
    <t xml:space="preserve">=(B1-A1)/ABS(A1)</t>
  </si>
  <si>
    <t xml:space="preserve">Named ranges used</t>
  </si>
  <si>
    <t xml:space="preserve">Of_Pct</t>
  </si>
  <si>
    <t xml:space="preserve">'Percentage Calculator'!D8</t>
  </si>
  <si>
    <t xml:space="preserve">Of_Num</t>
  </si>
  <si>
    <t xml:space="preserve">'Percentage Calculator'!D10</t>
  </si>
  <si>
    <t xml:space="preserve">Wh_Part</t>
  </si>
  <si>
    <t xml:space="preserve">'Percentage Calculator'!D21</t>
  </si>
  <si>
    <t xml:space="preserve">Wh_Whole</t>
  </si>
  <si>
    <t xml:space="preserve">'Percentage Calculator'!D23</t>
  </si>
  <si>
    <t xml:space="preserve">Ch_Old</t>
  </si>
  <si>
    <t xml:space="preserve">'Percentage Calculator'!D34</t>
  </si>
  <si>
    <t xml:space="preserve">Ch_New</t>
  </si>
  <si>
    <t xml:space="preserve">'Percentage Calculator'!D36</t>
  </si>
  <si>
    <t xml:space="preserve">Rv_After</t>
  </si>
  <si>
    <t xml:space="preserve">'Percentage Calculator'!D47</t>
  </si>
  <si>
    <t xml:space="preserve">Rv_Pct</t>
  </si>
  <si>
    <t xml:space="preserve">'Percentage Calculator'!D49</t>
  </si>
  <si>
    <t xml:space="preserve">Pp_Before</t>
  </si>
  <si>
    <t xml:space="preserve">'Percentage Calculator'!D55</t>
  </si>
  <si>
    <t xml:space="preserve">Pp_After</t>
  </si>
  <si>
    <t xml:space="preserve">'Percentage Calculator'!D57</t>
  </si>
  <si>
    <t xml:space="preserve">Automatic self-checks. Every row should read PASS (or N/A).</t>
  </si>
  <si>
    <t xml:space="preserve">Check</t>
  </si>
  <si>
    <t xml:space="preserve">Workbook</t>
  </si>
  <si>
    <t xml:space="preserve">Expected</t>
  </si>
  <si>
    <t xml:space="preserve">Example 1 share matches the published 441.00</t>
  </si>
  <si>
    <t xml:space="preserve">Example 1 increase matches the published 2,891.00</t>
  </si>
  <si>
    <t xml:space="preserve">Example 1 decrease matches the published 2,009.00</t>
  </si>
  <si>
    <t xml:space="preserve">Example 2 score matches the published 70.00%</t>
  </si>
  <si>
    <t xml:space="preserve">Example 3 rise matches the published +15.00%</t>
  </si>
  <si>
    <t xml:space="preserve">Example 3 reversal matches the published −13.04%</t>
  </si>
  <si>
    <t xml:space="preserve">Example 4 points match the published 1.00</t>
  </si>
  <si>
    <t xml:space="preserve">Example 4 percent matches the published +25.00%</t>
  </si>
  <si>
    <t xml:space="preserve">Calculator 1: result ÷ number gives back the percentage</t>
  </si>
  <si>
    <t xml:space="preserve">Calculator 2: part + rest = whole</t>
  </si>
  <si>
    <t xml:space="preserve">Calculator 3: applying the change and then the reversal returns the original</t>
  </si>
  <si>
    <t xml:space="preserve">Section 4: the original grown by the percentage gives the value after</t>
  </si>
  <si>
    <t xml:space="preserve">Change Table: compound change applied to the first value gives the last</t>
  </si>
  <si>
    <t xml:space="preserve">Overall status</t>
  </si>
  <si>
    <t xml:space="preserve">'N/A' means a check does not apply to the figures currently entered. Published values are the worked-example results on babadigit.com/percentage-calculator.</t>
  </si>
</sst>
</file>

<file path=xl/styles.xml><?xml version="1.0" encoding="utf-8"?>
<styleSheet xmlns="http://schemas.openxmlformats.org/spreadsheetml/2006/main">
  <numFmts count="11">
    <numFmt numFmtId="164" formatCode="General"/>
    <numFmt numFmtId="165" formatCode="0.######%"/>
    <numFmt numFmtId="166" formatCode="#,##0.00;[RED]\-#,##0.00;\-"/>
    <numFmt numFmtId="167" formatCode="0.0#####"/>
    <numFmt numFmtId="168" formatCode="0.00%"/>
    <numFmt numFmtId="169" formatCode="\+0.00%;\-0.00%;0.00%"/>
    <numFmt numFmtId="170" formatCode="\+#,##0.00;\-#,##0.00;0.00"/>
    <numFmt numFmtId="171" formatCode="\+0.00&quot; pts&quot;;\-0.00&quot; pts&quot;;0.00&quot; pts&quot;"/>
    <numFmt numFmtId="172" formatCode="0"/>
    <numFmt numFmtId="173" formatCode="#,##0;[RED]\-#,##0;\-"/>
    <numFmt numFmtId="174" formatCode="0.00&quot; pts&quot;"/>
  </numFmts>
  <fonts count="29">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sz val="10"/>
      <color rgb="FF000000"/>
      <name val="Arial"/>
      <family val="0"/>
      <charset val="1"/>
    </font>
    <font>
      <b val="true"/>
      <sz val="9"/>
      <color rgb="FFFFFFFF"/>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0"/>
      <color rgb="FF0F766E"/>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5">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6" fontId="15" fillId="4" borderId="2" xfId="0" applyFont="true" applyBorder="tru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6" fontId="19" fillId="2" borderId="0" xfId="0" applyFont="true" applyBorder="true" applyAlignment="true" applyProtection="false">
      <alignment horizontal="left" vertical="center" textRotation="0" wrapText="fals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6" fontId="20" fillId="2" borderId="3" xfId="0" applyFont="true" applyBorder="true" applyAlignment="true" applyProtection="false">
      <alignment horizontal="right" vertical="bottom" textRotation="0" wrapText="false" indent="1" shrinkToFit="false"/>
      <protection locked="true" hidden="false"/>
    </xf>
    <xf numFmtId="167" fontId="20" fillId="2" borderId="3" xfId="0" applyFont="true" applyBorder="true" applyAlignment="true" applyProtection="false">
      <alignment horizontal="right" vertical="bottom" textRotation="0" wrapText="false" indent="1" shrinkToFit="false"/>
      <protection locked="true" hidden="false"/>
    </xf>
    <xf numFmtId="168" fontId="19" fillId="2" borderId="0" xfId="0" applyFont="true" applyBorder="true" applyAlignment="true" applyProtection="false">
      <alignment horizontal="left" vertical="center" textRotation="0" wrapText="false" indent="1" shrinkToFit="false"/>
      <protection locked="true" hidden="false"/>
    </xf>
    <xf numFmtId="168" fontId="20" fillId="2" borderId="3" xfId="0" applyFont="true" applyBorder="true" applyAlignment="true" applyProtection="false">
      <alignment horizontal="right" vertical="bottom" textRotation="0" wrapText="false" indent="1" shrinkToFit="false"/>
      <protection locked="true" hidden="false"/>
    </xf>
    <xf numFmtId="169" fontId="19" fillId="2" borderId="0" xfId="0" applyFont="true" applyBorder="true" applyAlignment="true" applyProtection="false">
      <alignment horizontal="left" vertical="center" textRotation="0" wrapText="false" indent="1" shrinkToFit="false"/>
      <protection locked="true" hidden="false"/>
    </xf>
    <xf numFmtId="170" fontId="20" fillId="2" borderId="3" xfId="0" applyFont="true" applyBorder="true" applyAlignment="true" applyProtection="false">
      <alignment horizontal="right" vertical="bottom" textRotation="0" wrapText="false" indent="1" shrinkToFit="false"/>
      <protection locked="true" hidden="false"/>
    </xf>
    <xf numFmtId="169" fontId="20" fillId="2" borderId="3" xfId="0" applyFont="true" applyBorder="true" applyAlignment="true" applyProtection="false">
      <alignment horizontal="right" vertical="bottom"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6" fontId="21" fillId="0" borderId="2" xfId="0" applyFont="true" applyBorder="true" applyAlignment="true" applyProtection="false">
      <alignment horizontal="right" vertical="bottom" textRotation="0" wrapText="false" indent="0" shrinkToFit="false"/>
      <protection locked="true" hidden="false"/>
    </xf>
    <xf numFmtId="168" fontId="15" fillId="4" borderId="2" xfId="0" applyFont="true" applyBorder="true" applyAlignment="true" applyProtection="false">
      <alignment horizontal="right" vertical="bottom" textRotation="0" wrapText="false" indent="0" shrinkToFit="false"/>
      <protection locked="true" hidden="false"/>
    </xf>
    <xf numFmtId="171" fontId="8" fillId="0" borderId="2" xfId="0" applyFont="true" applyBorder="true" applyAlignment="true" applyProtection="false">
      <alignment horizontal="right"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4" fontId="22" fillId="2" borderId="0" xfId="0" applyFont="true" applyBorder="false" applyAlignment="true" applyProtection="false">
      <alignment horizontal="left" vertical="center" textRotation="0" wrapText="true" indent="0" shrinkToFit="false"/>
      <protection locked="true" hidden="false"/>
    </xf>
    <xf numFmtId="164" fontId="22" fillId="2" borderId="0" xfId="0" applyFont="true" applyBorder="false" applyAlignment="true" applyProtection="false">
      <alignment horizontal="right" vertical="center" textRotation="0" wrapText="true" indent="0" shrinkToFit="false"/>
      <protection locked="true" hidden="false"/>
    </xf>
    <xf numFmtId="164" fontId="15" fillId="4" borderId="2" xfId="0" applyFont="true" applyBorder="true" applyAlignment="false" applyProtection="false">
      <alignment horizontal="general" vertical="bottom" textRotation="0" wrapText="false" indent="0" shrinkToFit="false"/>
      <protection locked="true" hidden="false"/>
    </xf>
    <xf numFmtId="169" fontId="21" fillId="0" borderId="2" xfId="0" applyFont="true" applyBorder="true" applyAlignment="true" applyProtection="false">
      <alignment horizontal="right" vertical="bottom" textRotation="0" wrapText="false" indent="0" shrinkToFit="false"/>
      <protection locked="true" hidden="false"/>
    </xf>
    <xf numFmtId="170" fontId="21" fillId="0"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2" fontId="8" fillId="0" borderId="2" xfId="0" applyFont="true" applyBorder="true" applyAlignment="true" applyProtection="false">
      <alignment horizontal="right" vertical="bottom" textRotation="0" wrapText="false" indent="0" shrinkToFit="false"/>
      <protection locked="true" hidden="false"/>
    </xf>
    <xf numFmtId="173" fontId="15" fillId="4" borderId="2" xfId="0" applyFont="true" applyBorder="true" applyAlignment="true" applyProtection="false">
      <alignment horizontal="right"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74" fontId="8" fillId="0" borderId="2"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true" applyProtection="false">
      <alignment horizontal="general" vertical="top" textRotation="0" wrapText="tru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23" fillId="0" borderId="4" xfId="0" applyFont="true" applyBorder="true" applyAlignment="true" applyProtection="false">
      <alignment horizontal="general" vertical="top" textRotation="0" wrapText="tru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6" fontId="21" fillId="0" borderId="2" xfId="0" applyFont="true" applyBorder="true" applyAlignment="true" applyProtection="false">
      <alignment horizontal="right" vertical="center" textRotation="0" wrapText="false" indent="0" shrinkToFit="false"/>
      <protection locked="true" hidden="false"/>
    </xf>
    <xf numFmtId="166" fontId="26" fillId="0" borderId="2" xfId="0" applyFont="true" applyBorder="true" applyAlignment="true" applyProtection="false">
      <alignment horizontal="right" vertical="center" textRotation="0" wrapText="false" indent="0" shrinkToFit="false"/>
      <protection locked="true" hidden="false"/>
    </xf>
    <xf numFmtId="164" fontId="27" fillId="0" borderId="2" xfId="0" applyFont="true" applyBorder="true" applyAlignment="true" applyProtection="false">
      <alignment horizontal="right" vertical="center" textRotation="0" wrapText="false" indent="0" shrinkToFit="false"/>
      <protection locked="true" hidden="false"/>
    </xf>
    <xf numFmtId="168" fontId="21" fillId="0" borderId="2" xfId="0" applyFont="true" applyBorder="true" applyAlignment="true" applyProtection="false">
      <alignment horizontal="right" vertical="center" textRotation="0" wrapText="false" indent="0" shrinkToFit="false"/>
      <protection locked="true" hidden="false"/>
    </xf>
    <xf numFmtId="168" fontId="26" fillId="0" borderId="2" xfId="0" applyFont="true" applyBorder="true" applyAlignment="true" applyProtection="false">
      <alignment horizontal="right" vertical="center" textRotation="0" wrapText="false" indent="0" shrinkToFit="false"/>
      <protection locked="true" hidden="false"/>
    </xf>
    <xf numFmtId="169" fontId="21" fillId="0" borderId="2" xfId="0" applyFont="true" applyBorder="true" applyAlignment="true" applyProtection="false">
      <alignment horizontal="right" vertical="center" textRotation="0" wrapText="false" indent="0" shrinkToFit="false"/>
      <protection locked="true" hidden="false"/>
    </xf>
    <xf numFmtId="169" fontId="26"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FCA5A5"/>
        <sz val="26"/>
      </font>
    </dxf>
    <dxf>
      <font>
        <name val="Arial"/>
        <charset val="1"/>
        <family val="0"/>
        <b val="1"/>
        <color rgb="FFFCA5A5"/>
        <sz val="11"/>
      </font>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8FAFC"/>
      <rgbColor rgb="FFCCFFC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18" hidden="false" customHeight="true" outlineLevel="0" collapsed="false">
      <c r="B11" s="8" t="s">
        <v>5</v>
      </c>
      <c r="C11" s="9" t="s">
        <v>6</v>
      </c>
    </row>
    <row r="12" customFormat="false" ht="18"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6" customFormat="false" ht="19.5" hidden="false" customHeight="true" outlineLevel="0" collapsed="false">
      <c r="B16" s="5" t="s">
        <v>13</v>
      </c>
      <c r="C16" s="6"/>
    </row>
    <row r="17" customFormat="false" ht="18" hidden="false" customHeight="true" outlineLevel="0" collapsed="false">
      <c r="B17" s="8" t="s">
        <v>14</v>
      </c>
      <c r="C17" s="9" t="s">
        <v>15</v>
      </c>
    </row>
    <row r="18" customFormat="false" ht="30" hidden="false" customHeight="true" outlineLevel="0" collapsed="false">
      <c r="B18" s="8" t="s">
        <v>16</v>
      </c>
      <c r="C18" s="9" t="s">
        <v>17</v>
      </c>
    </row>
    <row r="19" customFormat="false" ht="18" hidden="false" customHeight="true" outlineLevel="0" collapsed="false">
      <c r="B19" s="8" t="s">
        <v>18</v>
      </c>
      <c r="C19" s="9" t="s">
        <v>19</v>
      </c>
    </row>
    <row r="20" customFormat="false" ht="30" hidden="false" customHeight="true" outlineLevel="0" collapsed="false">
      <c r="B20" s="8" t="s">
        <v>20</v>
      </c>
      <c r="C20" s="9" t="s">
        <v>21</v>
      </c>
    </row>
    <row r="22" customFormat="false" ht="19.5" hidden="false" customHeight="true" outlineLevel="0" collapsed="false">
      <c r="B22" s="5" t="s">
        <v>22</v>
      </c>
      <c r="C22" s="6"/>
    </row>
    <row r="23" customFormat="false" ht="19.5" hidden="false" customHeight="true" outlineLevel="0" collapsed="false">
      <c r="B23" s="10" t="s">
        <v>23</v>
      </c>
      <c r="C23" s="9" t="s">
        <v>24</v>
      </c>
    </row>
    <row r="24" customFormat="false" ht="19.5" hidden="false" customHeight="true" outlineLevel="0" collapsed="false">
      <c r="B24" s="11" t="s">
        <v>25</v>
      </c>
      <c r="C24" s="9" t="s">
        <v>26</v>
      </c>
    </row>
    <row r="25" customFormat="false" ht="19.5" hidden="false" customHeight="true" outlineLevel="0" collapsed="false">
      <c r="B25" s="12" t="s">
        <v>27</v>
      </c>
      <c r="C25" s="9" t="s">
        <v>28</v>
      </c>
    </row>
    <row r="26" customFormat="false" ht="19.5" hidden="false" customHeight="true" outlineLevel="0" collapsed="false">
      <c r="B26" s="13" t="s">
        <v>29</v>
      </c>
      <c r="C26" s="9" t="s">
        <v>30</v>
      </c>
    </row>
    <row r="28" customFormat="false" ht="19.5" hidden="false" customHeight="true" outlineLevel="0" collapsed="false">
      <c r="B28" s="5" t="s">
        <v>31</v>
      </c>
      <c r="C28" s="6"/>
    </row>
    <row r="29" customFormat="false" ht="18" hidden="false" customHeight="true" outlineLevel="0" collapsed="false">
      <c r="B29" s="8" t="s">
        <v>32</v>
      </c>
      <c r="C29" s="9" t="s">
        <v>33</v>
      </c>
    </row>
    <row r="30" customFormat="false" ht="18" hidden="false" customHeight="true" outlineLevel="0" collapsed="false">
      <c r="B30" s="8" t="s">
        <v>34</v>
      </c>
      <c r="C30" s="9" t="s">
        <v>35</v>
      </c>
    </row>
    <row r="31" customFormat="false" ht="18" hidden="false" customHeight="true" outlineLevel="0" collapsed="false">
      <c r="B31" s="8" t="s">
        <v>36</v>
      </c>
      <c r="C31" s="9" t="s">
        <v>37</v>
      </c>
    </row>
    <row r="32" customFormat="false" ht="18" hidden="false" customHeight="true" outlineLevel="0" collapsed="false">
      <c r="B32" s="8" t="s">
        <v>38</v>
      </c>
      <c r="C32" s="9" t="s">
        <v>39</v>
      </c>
    </row>
    <row r="34" customFormat="false" ht="19.5" hidden="false" customHeight="true" outlineLevel="0" collapsed="false">
      <c r="B34" s="5" t="s">
        <v>40</v>
      </c>
      <c r="C34" s="6"/>
    </row>
    <row r="35" customFormat="false" ht="30" hidden="false" customHeight="true" outlineLevel="0" collapsed="false">
      <c r="B35" s="7" t="s">
        <v>41</v>
      </c>
      <c r="C35" s="7"/>
    </row>
    <row r="36" customFormat="false" ht="18" hidden="false" customHeight="true" outlineLevel="0" collapsed="false">
      <c r="B36" s="7" t="s">
        <v>42</v>
      </c>
      <c r="C36" s="7"/>
    </row>
    <row r="37" customFormat="false" ht="30" hidden="false" customHeight="true" outlineLevel="0" collapsed="false">
      <c r="B37" s="7" t="s">
        <v>43</v>
      </c>
      <c r="C37" s="7"/>
    </row>
    <row r="38" customFormat="false" ht="18" hidden="false" customHeight="true" outlineLevel="0" collapsed="false">
      <c r="B38" s="7" t="s">
        <v>44</v>
      </c>
      <c r="C38" s="7"/>
    </row>
    <row r="40" customFormat="false" ht="19.5" hidden="false" customHeight="true" outlineLevel="0" collapsed="false">
      <c r="B40" s="5" t="s">
        <v>45</v>
      </c>
      <c r="C40" s="6"/>
    </row>
    <row r="41" customFormat="false" ht="18" hidden="false" customHeight="true" outlineLevel="0" collapsed="false">
      <c r="B41" s="14" t="s">
        <v>46</v>
      </c>
      <c r="C41" s="9" t="s">
        <v>47</v>
      </c>
    </row>
    <row r="42" customFormat="false" ht="18" hidden="false" customHeight="true" outlineLevel="0" collapsed="false">
      <c r="B42" s="14" t="s">
        <v>48</v>
      </c>
      <c r="C42" s="9" t="s">
        <v>49</v>
      </c>
    </row>
    <row r="43" customFormat="false" ht="18" hidden="false" customHeight="true" outlineLevel="0" collapsed="false">
      <c r="B43" s="14" t="s">
        <v>50</v>
      </c>
      <c r="C43" s="9" t="s">
        <v>51</v>
      </c>
    </row>
    <row r="44" customFormat="false" ht="18" hidden="false" customHeight="true" outlineLevel="0" collapsed="false">
      <c r="B44" s="14" t="s">
        <v>52</v>
      </c>
      <c r="C44" s="9" t="s">
        <v>53</v>
      </c>
    </row>
    <row r="45" customFormat="false" ht="18" hidden="false" customHeight="true" outlineLevel="0" collapsed="false">
      <c r="B45" s="14" t="s">
        <v>54</v>
      </c>
      <c r="C45" s="9" t="s">
        <v>55</v>
      </c>
    </row>
    <row r="47" customFormat="false" ht="30" hidden="false" customHeight="true" outlineLevel="0" collapsed="false">
      <c r="B47" s="15" t="s">
        <v>56</v>
      </c>
      <c r="C47" s="15"/>
    </row>
  </sheetData>
  <mergeCells count="6">
    <mergeCell ref="B8:C8"/>
    <mergeCell ref="B35:C35"/>
    <mergeCell ref="B36:C36"/>
    <mergeCell ref="B37:C37"/>
    <mergeCell ref="B38:C38"/>
    <mergeCell ref="B47:C47"/>
  </mergeCells>
  <hyperlinks>
    <hyperlink ref="B41" location="'Percentage Calculator'!A1" display="Percentage Calculator"/>
    <hyperlink ref="B42" location="'Change Table'!A1" display="Change Table"/>
    <hyperlink ref="B43" location="'Worked Examples'!A1" display="Worked Examples"/>
    <hyperlink ref="B44" location="'Formula Guide'!A1" display="Formula Guide"/>
    <hyperlink ref="B45"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6"/>
    <col collapsed="false" customWidth="true" hidden="false" outlineLevel="0" max="6" min="4" style="0" width="18"/>
    <col collapsed="false" customWidth="true" hidden="false" outlineLevel="0" max="7" min="7" style="0" width="3"/>
    <col collapsed="false" customWidth="true" hidden="false" outlineLevel="0" max="8" min="8" style="0" width="34"/>
    <col collapsed="false" customWidth="true" hidden="false" outlineLevel="0" max="9" min="9" style="0" width="22"/>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46</v>
      </c>
      <c r="C2" s="1"/>
      <c r="D2" s="1"/>
      <c r="E2" s="1"/>
      <c r="F2" s="1"/>
      <c r="G2" s="1"/>
      <c r="H2" s="1"/>
      <c r="I2" s="1"/>
      <c r="J2" s="1"/>
    </row>
    <row r="3" customFormat="false" ht="19.5" hidden="false" customHeight="true" outlineLevel="0" collapsed="false">
      <c r="A3" s="1"/>
      <c r="B3" s="3" t="s">
        <v>57</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58</v>
      </c>
      <c r="C7" s="6"/>
      <c r="D7" s="6"/>
      <c r="E7" s="6"/>
      <c r="F7" s="6"/>
      <c r="H7" s="16"/>
      <c r="I7" s="17"/>
    </row>
    <row r="8" customFormat="false" ht="15" hidden="false" customHeight="true" outlineLevel="0" collapsed="false">
      <c r="B8" s="18" t="s">
        <v>59</v>
      </c>
      <c r="D8" s="19" t="n">
        <v>0.15</v>
      </c>
      <c r="E8" s="20" t="s">
        <v>60</v>
      </c>
      <c r="F8" s="20"/>
      <c r="H8" s="21" t="s">
        <v>61</v>
      </c>
      <c r="I8" s="17"/>
    </row>
    <row r="9" customFormat="false" ht="15" hidden="false" customHeight="false" outlineLevel="0" collapsed="false">
      <c r="H9" s="16"/>
      <c r="I9" s="17"/>
    </row>
    <row r="10" customFormat="false" ht="15" hidden="false" customHeight="true" outlineLevel="0" collapsed="false">
      <c r="B10" s="18" t="s">
        <v>62</v>
      </c>
      <c r="D10" s="22" t="n">
        <v>240</v>
      </c>
      <c r="E10" s="20" t="s">
        <v>63</v>
      </c>
      <c r="F10" s="20"/>
      <c r="H10" s="23" t="s">
        <v>64</v>
      </c>
      <c r="I10" s="17"/>
    </row>
    <row r="11" customFormat="false" ht="15" hidden="false" customHeight="false" outlineLevel="0" collapsed="false">
      <c r="H11" s="24" t="n">
        <f aca="false">IF(AND(ISNUMBER(Of_Pct),ISNUMBER(Of_Num),ABS(N(Of_Pct)*100)&lt;1000000000000000,ABS(N(Of_Num))&lt;1000000000000000),Of_Pct*Of_Num,"—")</f>
        <v>36</v>
      </c>
      <c r="I11" s="24"/>
    </row>
    <row r="12" customFormat="false" ht="15" hidden="false" customHeight="false" outlineLevel="0" collapsed="false">
      <c r="B12" s="25" t="str">
        <f aca="false">IF(NOT(AND(ISNUMBER(Of_Pct),ISNUMBER(Of_Num))),"Enter both numbers to see a result.",IF(NOT(AND(ISNUMBER(Of_Pct),ISNUMBER(Of_Num),ABS(N(Of_Pct)*100)&lt;1000000000000000,ABS(N(Of_Num))&lt;1000000000000000)),"Enter numbers smaller than 1,000,000,000,000,000.",Of_Pct*100&amp;"% of "&amp;TEXT(ROUND(Of_Num,2),"#,##0.00")&amp;" is "&amp;TEXT(ROUND(Of_Result,2),"#,##0.00")&amp;". Adding it gives "&amp;TEXT(ROUND(Of_Up,2),"#,##0.00")&amp;"; taking it away gives "&amp;TEXT(ROUND(Of_Down,2),"#,##0.00")&amp;"."))</f>
        <v>15% of 240.00 is 36.00. Adding it gives 276.00; taking it away gives 204.00.</v>
      </c>
      <c r="C12" s="25"/>
      <c r="D12" s="25"/>
      <c r="E12" s="25"/>
      <c r="F12" s="25"/>
      <c r="H12" s="24"/>
      <c r="I12" s="24"/>
    </row>
    <row r="13" customFormat="false" ht="15" hidden="false" customHeight="false" outlineLevel="0" collapsed="false">
      <c r="B13" s="25"/>
      <c r="C13" s="25"/>
      <c r="D13" s="25"/>
      <c r="E13" s="25"/>
      <c r="F13" s="25"/>
      <c r="H13" s="16"/>
      <c r="I13" s="17"/>
    </row>
    <row r="14" customFormat="false" ht="15" hidden="false" customHeight="false" outlineLevel="0" collapsed="false">
      <c r="B14" s="25"/>
      <c r="C14" s="25"/>
      <c r="D14" s="25"/>
      <c r="E14" s="25"/>
      <c r="F14" s="25"/>
      <c r="H14" s="26" t="s">
        <v>65</v>
      </c>
      <c r="I14" s="27" t="n">
        <f aca="false">IF(AND(ISNUMBER(Of_Pct),ISNUMBER(Of_Num),ABS(N(Of_Pct)*100)&lt;1000000000000000,ABS(N(Of_Num))&lt;1000000000000000),Of_Num+Of_Result,"—")</f>
        <v>276</v>
      </c>
    </row>
    <row r="15" customFormat="false" ht="15" hidden="false" customHeight="false" outlineLevel="0" collapsed="false">
      <c r="B15" s="25"/>
      <c r="C15" s="25"/>
      <c r="D15" s="25"/>
      <c r="E15" s="25"/>
      <c r="F15" s="25"/>
      <c r="H15" s="26" t="s">
        <v>66</v>
      </c>
      <c r="I15" s="27" t="n">
        <f aca="false">IF(AND(ISNUMBER(Of_Pct),ISNUMBER(Of_Num),ABS(N(Of_Pct)*100)&lt;1000000000000000,ABS(N(Of_Num))&lt;1000000000000000),Of_Num-Of_Result,"—")</f>
        <v>204</v>
      </c>
    </row>
    <row r="16" customFormat="false" ht="15" hidden="false" customHeight="false" outlineLevel="0" collapsed="false">
      <c r="H16" s="26" t="s">
        <v>67</v>
      </c>
      <c r="I16" s="28" t="n">
        <f aca="false">IF(AND(ISNUMBER(Of_Pct),ISNUMBER(Of_Num),ABS(N(Of_Pct)*100)&lt;1000000000000000,ABS(N(Of_Num))&lt;1000000000000000),ROUND(Of_Pct,6),"—")</f>
        <v>0.15</v>
      </c>
    </row>
    <row r="17" customFormat="false" ht="15" hidden="false" customHeight="false" outlineLevel="0" collapsed="false">
      <c r="H17" s="16"/>
      <c r="I17" s="17"/>
    </row>
    <row r="18" customFormat="false" ht="15" hidden="false" customHeight="false" outlineLevel="0" collapsed="false">
      <c r="H18" s="16"/>
      <c r="I18" s="17"/>
    </row>
    <row r="20" customFormat="false" ht="19.5" hidden="false" customHeight="true" outlineLevel="0" collapsed="false">
      <c r="B20" s="5" t="s">
        <v>68</v>
      </c>
      <c r="C20" s="6"/>
      <c r="D20" s="6"/>
      <c r="E20" s="6"/>
      <c r="F20" s="6"/>
      <c r="H20" s="16"/>
      <c r="I20" s="17"/>
    </row>
    <row r="21" customFormat="false" ht="15" hidden="false" customHeight="true" outlineLevel="0" collapsed="false">
      <c r="B21" s="18" t="s">
        <v>69</v>
      </c>
      <c r="D21" s="22" t="n">
        <v>36</v>
      </c>
      <c r="E21" s="20" t="s">
        <v>70</v>
      </c>
      <c r="F21" s="20"/>
      <c r="H21" s="21" t="s">
        <v>61</v>
      </c>
      <c r="I21" s="17"/>
    </row>
    <row r="22" customFormat="false" ht="15" hidden="false" customHeight="false" outlineLevel="0" collapsed="false">
      <c r="H22" s="16"/>
      <c r="I22" s="17"/>
    </row>
    <row r="23" customFormat="false" ht="15" hidden="false" customHeight="true" outlineLevel="0" collapsed="false">
      <c r="B23" s="18" t="s">
        <v>71</v>
      </c>
      <c r="D23" s="22" t="n">
        <v>240</v>
      </c>
      <c r="E23" s="20" t="s">
        <v>72</v>
      </c>
      <c r="F23" s="20"/>
      <c r="H23" s="23" t="s">
        <v>59</v>
      </c>
      <c r="I23" s="17"/>
    </row>
    <row r="24" customFormat="false" ht="15" hidden="false" customHeight="false" outlineLevel="0" collapsed="false">
      <c r="H24" s="29" t="n">
        <f aca="false">IF(AND(ISNUMBER(Wh_Part),ISNUMBER(Wh_Whole),ABS(N(Wh_Part))&lt;1000000000000000,ABS(N(Wh_Whole))&lt;1000000000000000,N(Wh_Whole)&lt;&gt;0),Wh_Part/Wh_Whole,"—")</f>
        <v>0.15</v>
      </c>
      <c r="I24" s="29"/>
    </row>
    <row r="25" customFormat="false" ht="15" hidden="false" customHeight="false" outlineLevel="0" collapsed="false">
      <c r="B25" s="25" t="str">
        <f aca="false">IF(NOT(AND(ISNUMBER(Wh_Part),ISNUMBER(Wh_Whole))),"Enter both numbers to see a result.",IF(OR(ABS(Wh_Part)&gt;=1000000000000000,ABS(Wh_Whole)&gt;=1000000000000000),"Enter numbers smaller than 1,000,000,000,000,000.",IF(Wh_Whole=0,"The whole can’t be zero — a percentage of nothing is undefined.",TEXT(ROUND(Wh_Part,2),"#,##0.00")&amp;" is "&amp;TEXT(ROUND(Wh_Pct*100,2),"0.00")&amp;"% of "&amp;TEXT(ROUND(Wh_Whole,2),"#,##0.00")&amp;"."&amp;IF(Wh_Pct&gt;1," The part is bigger than the whole, so the answer is above 100%.",IF(Wh_Pct&lt;0," One of the numbers is negative, so the percentage is negative.","")))))</f>
        <v>36.00 is 15.00% of 240.00.</v>
      </c>
      <c r="C25" s="25"/>
      <c r="D25" s="25"/>
      <c r="E25" s="25"/>
      <c r="F25" s="25"/>
      <c r="H25" s="29"/>
      <c r="I25" s="29"/>
    </row>
    <row r="26" customFormat="false" ht="15" hidden="false" customHeight="false" outlineLevel="0" collapsed="false">
      <c r="B26" s="25"/>
      <c r="C26" s="25"/>
      <c r="D26" s="25"/>
      <c r="E26" s="25"/>
      <c r="F26" s="25"/>
      <c r="H26" s="16"/>
      <c r="I26" s="17"/>
    </row>
    <row r="27" customFormat="false" ht="15" hidden="false" customHeight="false" outlineLevel="0" collapsed="false">
      <c r="B27" s="25"/>
      <c r="C27" s="25"/>
      <c r="D27" s="25"/>
      <c r="E27" s="25"/>
      <c r="F27" s="25"/>
      <c r="H27" s="26" t="s">
        <v>73</v>
      </c>
      <c r="I27" s="27" t="n">
        <f aca="false">IF(AND(ISNUMBER(Wh_Part),ISNUMBER(Wh_Whole),ABS(N(Wh_Part))&lt;1000000000000000,ABS(N(Wh_Whole))&lt;1000000000000000,N(Wh_Whole)&lt;&gt;0),Wh_Whole-Wh_Part,"—")</f>
        <v>204</v>
      </c>
    </row>
    <row r="28" customFormat="false" ht="15" hidden="false" customHeight="false" outlineLevel="0" collapsed="false">
      <c r="B28" s="25"/>
      <c r="C28" s="25"/>
      <c r="D28" s="25"/>
      <c r="E28" s="25"/>
      <c r="F28" s="25"/>
      <c r="H28" s="26" t="s">
        <v>74</v>
      </c>
      <c r="I28" s="30" t="n">
        <f aca="false">IF(AND(ISNUMBER(Wh_Part),ISNUMBER(Wh_Whole),ABS(N(Wh_Part))&lt;1000000000000000,ABS(N(Wh_Whole))&lt;1000000000000000,N(Wh_Whole)&lt;&gt;0),1-Wh_Pct,"—")</f>
        <v>0.85</v>
      </c>
    </row>
    <row r="29" customFormat="false" ht="15" hidden="false" customHeight="false" outlineLevel="0" collapsed="false">
      <c r="H29" s="26" t="s">
        <v>75</v>
      </c>
      <c r="I29" s="28" t="n">
        <f aca="false">IF(AND(ISNUMBER(Wh_Part),ISNUMBER(Wh_Whole),ABS(N(Wh_Part))&lt;1000000000000000,ABS(N(Wh_Whole))&lt;1000000000000000,N(Wh_Whole)&lt;&gt;0),ROUND(Wh_Pct,6),"—")</f>
        <v>0.15</v>
      </c>
    </row>
    <row r="30" customFormat="false" ht="15" hidden="false" customHeight="false" outlineLevel="0" collapsed="false">
      <c r="H30" s="16"/>
      <c r="I30" s="17"/>
    </row>
    <row r="31" customFormat="false" ht="15" hidden="false" customHeight="false" outlineLevel="0" collapsed="false">
      <c r="H31" s="16"/>
      <c r="I31" s="17"/>
    </row>
    <row r="33" customFormat="false" ht="19.5" hidden="false" customHeight="true" outlineLevel="0" collapsed="false">
      <c r="B33" s="5" t="s">
        <v>76</v>
      </c>
      <c r="C33" s="6"/>
      <c r="D33" s="6"/>
      <c r="E33" s="6"/>
      <c r="F33" s="6"/>
      <c r="H33" s="16"/>
      <c r="I33" s="17"/>
    </row>
    <row r="34" customFormat="false" ht="15" hidden="false" customHeight="true" outlineLevel="0" collapsed="false">
      <c r="B34" s="18" t="s">
        <v>77</v>
      </c>
      <c r="D34" s="22" t="n">
        <v>240</v>
      </c>
      <c r="E34" s="20" t="s">
        <v>78</v>
      </c>
      <c r="F34" s="20"/>
      <c r="H34" s="21" t="s">
        <v>61</v>
      </c>
      <c r="I34" s="17"/>
    </row>
    <row r="35" customFormat="false" ht="15" hidden="false" customHeight="false" outlineLevel="0" collapsed="false">
      <c r="H35" s="16"/>
      <c r="I35" s="17"/>
    </row>
    <row r="36" customFormat="false" ht="15" hidden="false" customHeight="true" outlineLevel="0" collapsed="false">
      <c r="B36" s="18" t="s">
        <v>79</v>
      </c>
      <c r="D36" s="22" t="n">
        <v>276</v>
      </c>
      <c r="E36" s="20" t="s">
        <v>80</v>
      </c>
      <c r="F36" s="20"/>
      <c r="H36" s="23" t="s">
        <v>32</v>
      </c>
      <c r="I36" s="17"/>
    </row>
    <row r="37" customFormat="false" ht="15" hidden="false" customHeight="false" outlineLevel="0" collapsed="false">
      <c r="H37" s="31" t="n">
        <f aca="false">IF(AND(ISNUMBER(Ch_Old),ISNUMBER(Ch_New),ABS(N(Ch_Old))&lt;1000000000000000,ABS(N(Ch_New))&lt;1000000000000000,N(Ch_Old)&lt;&gt;0),(Ch_New-Ch_Old)/ABS(Ch_Old),"—")</f>
        <v>0.15</v>
      </c>
      <c r="I37" s="31"/>
    </row>
    <row r="38" customFormat="false" ht="30" hidden="false" customHeight="true" outlineLevel="0" collapsed="false">
      <c r="B38" s="25" t="str">
        <f aca="false">IF(NOT(AND(ISNUMBER(Ch_Old),ISNUMBER(Ch_New))),"Enter both numbers to see a result.",IF(OR(ABS(Ch_Old)&gt;=1000000000000000,ABS(Ch_New)&gt;=1000000000000000),"Enter numbers smaller than 1,000,000,000,000,000.",IF(Ch_Old=0,"The original value can’t be zero — any change from zero is infinite in percentage terms. Compare the difference instead.","Going from "&amp;TEXT(ROUND(Ch_Old,2),"#,##0.00")&amp;" to "&amp;TEXT(ROUND(Ch_New,2),"#,##0.00")&amp;" is "&amp;IF(ROUND(Ch_Pct*100,2)=0,"no change (0.00%).",IF(ROUND(Ch_Pct*100,2)&gt;0,"an increase","a decrease")&amp;" of "&amp;TEXT(ROUND(ABS(Ch_Pct)*100,2),"0.00")&amp;"%."&amp;IF(ISNUMBER(Ch_Back)," Getting back from "&amp;TEXT(ROUND(Ch_New,2),"#,##0.00")&amp;" to "&amp;TEXT(ROUND(Ch_Old,2),"#,##0.00")&amp;" takes "&amp;IF(Ch_Back&gt;0,"an increase","a decrease")&amp;" of "&amp;TEXT(ROUND(ABS(Ch_Back)*100,2),"0.00")&amp;"%"&amp;IF(TEXT(ROUND(ABS(Ch_Back)*100,2),"0.00")&lt;&gt;TEXT(ROUND(ABS(Ch_Pct)*100,2),"0.00"),", not "&amp;TEXT(ROUND(ABS(Ch_Pct)*100,2),"0.00")&amp;"%","")&amp;".",""))&amp;IF(Ch_Old&lt;0," Because the starting value is negative, the change is measured against its size ("&amp;TEXT(ROUND(ABS(Ch_Old),2),"#,##0.00")&amp;").",""))))</f>
        <v>Going from 240.00 to 276.00 is an increase of 15.00%. Getting back from 276.00 to 240.00 takes a decrease of 13.04%, not 15.00%.</v>
      </c>
      <c r="C38" s="25"/>
      <c r="D38" s="25"/>
      <c r="E38" s="25"/>
      <c r="F38" s="25"/>
      <c r="H38" s="31"/>
      <c r="I38" s="31"/>
    </row>
    <row r="39" customFormat="false" ht="15" hidden="false" customHeight="false" outlineLevel="0" collapsed="false">
      <c r="B39" s="25"/>
      <c r="C39" s="25"/>
      <c r="D39" s="25"/>
      <c r="E39" s="25"/>
      <c r="F39" s="25"/>
      <c r="H39" s="16"/>
      <c r="I39" s="17"/>
    </row>
    <row r="40" customFormat="false" ht="15" hidden="false" customHeight="false" outlineLevel="0" collapsed="false">
      <c r="B40" s="25"/>
      <c r="C40" s="25"/>
      <c r="D40" s="25"/>
      <c r="E40" s="25"/>
      <c r="F40" s="25"/>
      <c r="H40" s="26" t="s">
        <v>81</v>
      </c>
      <c r="I40" s="32" t="n">
        <f aca="false">IF(AND(ISNUMBER(Ch_Old),ISNUMBER(Ch_New),ABS(N(Ch_Old))&lt;1000000000000000,ABS(N(Ch_New))&lt;1000000000000000,N(Ch_Old)&lt;&gt;0),Ch_New-Ch_Old,"—")</f>
        <v>36</v>
      </c>
    </row>
    <row r="41" customFormat="false" ht="15" hidden="false" customHeight="false" outlineLevel="0" collapsed="false">
      <c r="B41" s="25"/>
      <c r="C41" s="25"/>
      <c r="D41" s="25"/>
      <c r="E41" s="25"/>
      <c r="F41" s="25"/>
      <c r="H41" s="26" t="s">
        <v>82</v>
      </c>
      <c r="I41" s="30" t="n">
        <f aca="false">IF(AND(AND(ISNUMBER(Ch_Old),ISNUMBER(Ch_New),ABS(N(Ch_Old))&lt;1000000000000000,ABS(N(Ch_New))&lt;1000000000000000,N(Ch_Old)&lt;&gt;0),N(Ch_Old)&gt;0),Ch_New/Ch_Old,"—")</f>
        <v>1.15</v>
      </c>
    </row>
    <row r="42" customFormat="false" ht="15" hidden="false" customHeight="false" outlineLevel="0" collapsed="false">
      <c r="B42" s="25"/>
      <c r="C42" s="25"/>
      <c r="D42" s="25"/>
      <c r="E42" s="25"/>
      <c r="F42" s="25"/>
      <c r="H42" s="26" t="s">
        <v>34</v>
      </c>
      <c r="I42" s="33" t="n">
        <f aca="false">IF(AND(AND(ISNUMBER(Ch_Old),ISNUMBER(Ch_New),ABS(N(Ch_Old))&lt;1000000000000000,ABS(N(Ch_New))&lt;1000000000000000,N(Ch_Old)&lt;&gt;0),N(Ch_New)&lt;&gt;0),(Ch_Old-Ch_New)/ABS(Ch_New),"—")</f>
        <v>-0.130434782608696</v>
      </c>
    </row>
    <row r="43" customFormat="false" ht="15" hidden="false" customHeight="false" outlineLevel="0" collapsed="false">
      <c r="H43" s="16"/>
      <c r="I43" s="17"/>
    </row>
    <row r="44" customFormat="false" ht="15" hidden="false" customHeight="false" outlineLevel="0" collapsed="false">
      <c r="H44" s="16"/>
      <c r="I44" s="17"/>
    </row>
    <row r="46" customFormat="false" ht="19.5" hidden="false" customHeight="true" outlineLevel="0" collapsed="false">
      <c r="B46" s="5" t="s">
        <v>83</v>
      </c>
      <c r="C46" s="6"/>
      <c r="D46" s="6"/>
      <c r="E46" s="6"/>
      <c r="F46" s="6"/>
    </row>
    <row r="47" customFormat="false" ht="22.35" hidden="false" customHeight="true" outlineLevel="0" collapsed="false">
      <c r="B47" s="18" t="s">
        <v>84</v>
      </c>
      <c r="D47" s="22" t="n">
        <v>115</v>
      </c>
      <c r="E47" s="20" t="s">
        <v>85</v>
      </c>
      <c r="F47" s="20"/>
    </row>
    <row r="49" customFormat="false" ht="15" hidden="false" customHeight="true" outlineLevel="0" collapsed="false">
      <c r="B49" s="18" t="s">
        <v>86</v>
      </c>
      <c r="D49" s="19" t="n">
        <v>0.15</v>
      </c>
      <c r="E49" s="20" t="s">
        <v>87</v>
      </c>
      <c r="F49" s="20"/>
    </row>
    <row r="51" customFormat="false" ht="30" hidden="false" customHeight="true" outlineLevel="0" collapsed="false">
      <c r="B51" s="34" t="s">
        <v>88</v>
      </c>
      <c r="D51" s="35" t="n">
        <f aca="false">IF(AND(ISNUMBER(Rv_After),ISNUMBER(Rv_Pct),1+N(Rv_Pct)&lt;&gt;0),Rv_After/(1+Rv_Pct),"—")</f>
        <v>100</v>
      </c>
      <c r="E51" s="20" t="s">
        <v>89</v>
      </c>
      <c r="F51" s="20"/>
    </row>
    <row r="52" customFormat="false" ht="15" hidden="false" customHeight="false" outlineLevel="0" collapsed="false">
      <c r="B52" s="18" t="s">
        <v>90</v>
      </c>
      <c r="D52" s="36" t="n">
        <f aca="false">IF(AND(ISNUMBER(Rv_After),ISNUMBER(Rv_Pct),1+N(Rv_Pct)&lt;&gt;0),Rv_After*(1-Rv_Pct),"—")</f>
        <v>97.75</v>
      </c>
      <c r="E52" s="20"/>
      <c r="F52" s="20"/>
    </row>
    <row r="54" customFormat="false" ht="19.5" hidden="false" customHeight="true" outlineLevel="0" collapsed="false">
      <c r="B54" s="5" t="s">
        <v>91</v>
      </c>
      <c r="C54" s="6"/>
      <c r="D54" s="6"/>
      <c r="E54" s="6"/>
      <c r="F54" s="6"/>
    </row>
    <row r="55" customFormat="false" ht="15" hidden="false" customHeight="true" outlineLevel="0" collapsed="false">
      <c r="B55" s="18" t="s">
        <v>92</v>
      </c>
      <c r="D55" s="37" t="n">
        <v>0.04</v>
      </c>
      <c r="E55" s="20" t="s">
        <v>93</v>
      </c>
      <c r="F55" s="20"/>
    </row>
    <row r="57" customFormat="false" ht="15" hidden="false" customHeight="false" outlineLevel="0" collapsed="false">
      <c r="B57" s="18" t="s">
        <v>94</v>
      </c>
      <c r="D57" s="37" t="n">
        <v>0.05</v>
      </c>
      <c r="E57" s="20"/>
      <c r="F57" s="20"/>
    </row>
    <row r="59" customFormat="false" ht="30" hidden="false" customHeight="true" outlineLevel="0" collapsed="false">
      <c r="B59" s="34" t="s">
        <v>95</v>
      </c>
      <c r="D59" s="38" t="n">
        <f aca="false">IF(AND(ISNUMBER(Pp_Before),ISNUMBER(Pp_After)),(Pp_After-Pp_Before)*100,"—")</f>
        <v>1</v>
      </c>
      <c r="E59" s="20" t="s">
        <v>96</v>
      </c>
      <c r="F59" s="20"/>
    </row>
    <row r="60" customFormat="false" ht="15" hidden="false" customHeight="false" outlineLevel="0" collapsed="false">
      <c r="B60" s="34" t="s">
        <v>97</v>
      </c>
      <c r="D60" s="39" t="n">
        <f aca="false">IF(AND(AND(ISNUMBER(Pp_Before),ISNUMBER(Pp_After)),N(Pp_Before)&lt;&gt;0),(Pp_After-Pp_Before)/ABS(Pp_Before),"—")</f>
        <v>0.25</v>
      </c>
      <c r="E60" s="20"/>
      <c r="F60" s="20"/>
    </row>
  </sheetData>
  <mergeCells count="18">
    <mergeCell ref="E8:F8"/>
    <mergeCell ref="E10:F10"/>
    <mergeCell ref="H11:I12"/>
    <mergeCell ref="B12:F15"/>
    <mergeCell ref="E21:F21"/>
    <mergeCell ref="E23:F23"/>
    <mergeCell ref="H24:I25"/>
    <mergeCell ref="B25:F28"/>
    <mergeCell ref="E34:F34"/>
    <mergeCell ref="E36:F36"/>
    <mergeCell ref="H37:I38"/>
    <mergeCell ref="B38:F42"/>
    <mergeCell ref="E47:F47"/>
    <mergeCell ref="E49:F49"/>
    <mergeCell ref="E51:F52"/>
    <mergeCell ref="E55:F55"/>
    <mergeCell ref="E57:F57"/>
    <mergeCell ref="E59:F60"/>
  </mergeCells>
  <conditionalFormatting sqref="H11">
    <cfRule type="expression" priority="2" aboveAverage="0" equalAverage="0" bottom="0" percent="0" rank="0" text="" dxfId="0">
      <formula>AND(ISNUMBER($H$11),$H$11&lt;0)</formula>
    </cfRule>
  </conditionalFormatting>
  <conditionalFormatting sqref="I14">
    <cfRule type="expression" priority="3" aboveAverage="0" equalAverage="0" bottom="0" percent="0" rank="0" text="" dxfId="1">
      <formula>AND(ISNUMBER($I$14),$I$14&lt;0)</formula>
    </cfRule>
  </conditionalFormatting>
  <conditionalFormatting sqref="I15">
    <cfRule type="expression" priority="4" aboveAverage="0" equalAverage="0" bottom="0" percent="0" rank="0" text="" dxfId="1">
      <formula>AND(ISNUMBER($I$15),$I$15&lt;0)</formula>
    </cfRule>
  </conditionalFormatting>
  <conditionalFormatting sqref="I16">
    <cfRule type="expression" priority="5" aboveAverage="0" equalAverage="0" bottom="0" percent="0" rank="0" text="" dxfId="1">
      <formula>AND(ISNUMBER($I$16),$I$16&lt;0)</formula>
    </cfRule>
  </conditionalFormatting>
  <conditionalFormatting sqref="H24">
    <cfRule type="expression" priority="6" aboveAverage="0" equalAverage="0" bottom="0" percent="0" rank="0" text="" dxfId="0">
      <formula>AND(ISNUMBER($H$24),$H$24&lt;0)</formula>
    </cfRule>
  </conditionalFormatting>
  <conditionalFormatting sqref="I27">
    <cfRule type="expression" priority="7" aboveAverage="0" equalAverage="0" bottom="0" percent="0" rank="0" text="" dxfId="1">
      <formula>AND(ISNUMBER($I$27),$I$27&lt;0)</formula>
    </cfRule>
  </conditionalFormatting>
  <conditionalFormatting sqref="I28">
    <cfRule type="expression" priority="8" aboveAverage="0" equalAverage="0" bottom="0" percent="0" rank="0" text="" dxfId="1">
      <formula>AND(ISNUMBER($I$28),$I$28&lt;0)</formula>
    </cfRule>
  </conditionalFormatting>
  <conditionalFormatting sqref="I29">
    <cfRule type="expression" priority="9" aboveAverage="0" equalAverage="0" bottom="0" percent="0" rank="0" text="" dxfId="1">
      <formula>AND(ISNUMBER($I$29),$I$29&lt;0)</formula>
    </cfRule>
  </conditionalFormatting>
  <conditionalFormatting sqref="H37">
    <cfRule type="expression" priority="10" aboveAverage="0" equalAverage="0" bottom="0" percent="0" rank="0" text="" dxfId="0">
      <formula>AND(ISNUMBER($H$37),$H$37&lt;0)</formula>
    </cfRule>
  </conditionalFormatting>
  <conditionalFormatting sqref="I40">
    <cfRule type="expression" priority="11" aboveAverage="0" equalAverage="0" bottom="0" percent="0" rank="0" text="" dxfId="1">
      <formula>AND(ISNUMBER($I$40),$I$40&lt;0)</formula>
    </cfRule>
  </conditionalFormatting>
  <conditionalFormatting sqref="I41">
    <cfRule type="expression" priority="12" aboveAverage="0" equalAverage="0" bottom="0" percent="0" rank="0" text="" dxfId="1">
      <formula>AND(ISNUMBER($I$41),$I$41&lt;0)</formula>
    </cfRule>
  </conditionalFormatting>
  <conditionalFormatting sqref="I42">
    <cfRule type="expression" priority="13" aboveAverage="0" equalAverage="0" bottom="0" percent="0" rank="0" text="" dxfId="1">
      <formula>AND(ISNUMBER($I$42),$I$42&lt;0)</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4" min="3" style="0" width="15"/>
    <col collapsed="false" customWidth="true" hidden="false" outlineLevel="0" max="5" min="5" style="0" width="17"/>
    <col collapsed="false" customWidth="true" hidden="false" outlineLevel="0" max="6" min="6" style="0" width="15"/>
    <col collapsed="false" customWidth="true" hidden="false" outlineLevel="0" max="7" min="7" style="0" width="3"/>
    <col collapsed="false" customWidth="true" hidden="true" outlineLevel="0" max="8" min="8" style="0" width="1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48</v>
      </c>
      <c r="C2" s="1"/>
      <c r="D2" s="1"/>
      <c r="E2" s="1"/>
      <c r="F2" s="1"/>
      <c r="G2" s="1"/>
    </row>
    <row r="3" customFormat="false" ht="19.5" hidden="false" customHeight="true" outlineLevel="0" collapsed="false">
      <c r="A3" s="1"/>
      <c r="B3" s="3" t="s">
        <v>98</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8" customFormat="false" ht="31.5" hidden="false" customHeight="true" outlineLevel="0" collapsed="false">
      <c r="B8" s="40" t="s">
        <v>99</v>
      </c>
      <c r="C8" s="41" t="s">
        <v>100</v>
      </c>
      <c r="D8" s="41" t="s">
        <v>101</v>
      </c>
      <c r="E8" s="41" t="s">
        <v>102</v>
      </c>
      <c r="F8" s="41" t="s">
        <v>103</v>
      </c>
    </row>
    <row r="9" customFormat="false" ht="15" hidden="false" customHeight="false" outlineLevel="0" collapsed="false">
      <c r="B9" s="42" t="s">
        <v>104</v>
      </c>
      <c r="C9" s="22" t="n">
        <v>12400</v>
      </c>
      <c r="D9" s="36" t="str">
        <f aca="false">""</f>
        <v/>
      </c>
      <c r="E9" s="43" t="str">
        <f aca="false">""</f>
        <v/>
      </c>
      <c r="F9" s="36" t="str">
        <f aca="false">""</f>
        <v/>
      </c>
      <c r="H9" s="0" t="n">
        <f aca="false">IF(ISNUMBER(C9),ROW(),0)</f>
        <v>9</v>
      </c>
    </row>
    <row r="10" customFormat="false" ht="15" hidden="false" customHeight="false" outlineLevel="0" collapsed="false">
      <c r="B10" s="42" t="s">
        <v>105</v>
      </c>
      <c r="C10" s="22" t="n">
        <v>13150</v>
      </c>
      <c r="D10" s="43" t="n">
        <f aca="false">IF(AND(ISNUMBER(C10),ISNUMBER(C9)),IF(C9&lt;&gt;0,(C10-C9)/ABS(C9),"—"),"")</f>
        <v>0.0604838709677419</v>
      </c>
      <c r="E10" s="43" t="n">
        <f aca="false">IF(AND(ISNUMBER(C10),ISNUMBER($C$9)),IF($C$9&lt;&gt;0,(C10-$C$9)/ABS($C$9),"—"),"")</f>
        <v>0.0604838709677419</v>
      </c>
      <c r="F10" s="44" t="n">
        <f aca="false">IF(AND(ISNUMBER(C10),ISNUMBER(C9)),C10-C9,"")</f>
        <v>750</v>
      </c>
      <c r="H10" s="0" t="n">
        <f aca="false">IF(ISNUMBER(C10),ROW(),0)</f>
        <v>10</v>
      </c>
    </row>
    <row r="11" customFormat="false" ht="15" hidden="false" customHeight="false" outlineLevel="0" collapsed="false">
      <c r="B11" s="42" t="s">
        <v>106</v>
      </c>
      <c r="C11" s="22" t="n">
        <v>12900</v>
      </c>
      <c r="D11" s="43" t="n">
        <f aca="false">IF(AND(ISNUMBER(C11),ISNUMBER(C10)),IF(C10&lt;&gt;0,(C11-C10)/ABS(C10),"—"),"")</f>
        <v>-0.0190114068441065</v>
      </c>
      <c r="E11" s="43" t="n">
        <f aca="false">IF(AND(ISNUMBER(C11),ISNUMBER($C$9)),IF($C$9&lt;&gt;0,(C11-$C$9)/ABS($C$9),"—"),"")</f>
        <v>0.0403225806451613</v>
      </c>
      <c r="F11" s="44" t="n">
        <f aca="false">IF(AND(ISNUMBER(C11),ISNUMBER(C10)),C11-C10,"")</f>
        <v>-250</v>
      </c>
      <c r="H11" s="0" t="n">
        <f aca="false">IF(ISNUMBER(C11),ROW(),0)</f>
        <v>11</v>
      </c>
    </row>
    <row r="12" customFormat="false" ht="15" hidden="false" customHeight="false" outlineLevel="0" collapsed="false">
      <c r="B12" s="42" t="s">
        <v>107</v>
      </c>
      <c r="C12" s="22" t="n">
        <v>14200</v>
      </c>
      <c r="D12" s="43" t="n">
        <f aca="false">IF(AND(ISNUMBER(C12),ISNUMBER(C11)),IF(C11&lt;&gt;0,(C12-C11)/ABS(C11),"—"),"")</f>
        <v>0.10077519379845</v>
      </c>
      <c r="E12" s="43" t="n">
        <f aca="false">IF(AND(ISNUMBER(C12),ISNUMBER($C$9)),IF($C$9&lt;&gt;0,(C12-$C$9)/ABS($C$9),"—"),"")</f>
        <v>0.145161290322581</v>
      </c>
      <c r="F12" s="44" t="n">
        <f aca="false">IF(AND(ISNUMBER(C12),ISNUMBER(C11)),C12-C11,"")</f>
        <v>1300</v>
      </c>
      <c r="H12" s="0" t="n">
        <f aca="false">IF(ISNUMBER(C12),ROW(),0)</f>
        <v>12</v>
      </c>
    </row>
    <row r="13" customFormat="false" ht="15" hidden="false" customHeight="false" outlineLevel="0" collapsed="false">
      <c r="B13" s="42" t="s">
        <v>108</v>
      </c>
      <c r="C13" s="22" t="n">
        <v>15050</v>
      </c>
      <c r="D13" s="43" t="n">
        <f aca="false">IF(AND(ISNUMBER(C13),ISNUMBER(C12)),IF(C12&lt;&gt;0,(C13-C12)/ABS(C12),"—"),"")</f>
        <v>0.0598591549295775</v>
      </c>
      <c r="E13" s="43" t="n">
        <f aca="false">IF(AND(ISNUMBER(C13),ISNUMBER($C$9)),IF($C$9&lt;&gt;0,(C13-$C$9)/ABS($C$9),"—"),"")</f>
        <v>0.213709677419355</v>
      </c>
      <c r="F13" s="44" t="n">
        <f aca="false">IF(AND(ISNUMBER(C13),ISNUMBER(C12)),C13-C12,"")</f>
        <v>850</v>
      </c>
      <c r="H13" s="0" t="n">
        <f aca="false">IF(ISNUMBER(C13),ROW(),0)</f>
        <v>13</v>
      </c>
    </row>
    <row r="14" customFormat="false" ht="15" hidden="false" customHeight="false" outlineLevel="0" collapsed="false">
      <c r="B14" s="42" t="s">
        <v>109</v>
      </c>
      <c r="C14" s="22" t="n">
        <v>14600</v>
      </c>
      <c r="D14" s="43" t="n">
        <f aca="false">IF(AND(ISNUMBER(C14),ISNUMBER(C13)),IF(C13&lt;&gt;0,(C14-C13)/ABS(C13),"—"),"")</f>
        <v>-0.0299003322259136</v>
      </c>
      <c r="E14" s="43" t="n">
        <f aca="false">IF(AND(ISNUMBER(C14),ISNUMBER($C$9)),IF($C$9&lt;&gt;0,(C14-$C$9)/ABS($C$9),"—"),"")</f>
        <v>0.17741935483871</v>
      </c>
      <c r="F14" s="44" t="n">
        <f aca="false">IF(AND(ISNUMBER(C14),ISNUMBER(C13)),C14-C13,"")</f>
        <v>-450</v>
      </c>
      <c r="H14" s="0" t="n">
        <f aca="false">IF(ISNUMBER(C14),ROW(),0)</f>
        <v>14</v>
      </c>
    </row>
    <row r="15" customFormat="false" ht="15" hidden="false" customHeight="false" outlineLevel="0" collapsed="false">
      <c r="B15" s="42" t="s">
        <v>110</v>
      </c>
      <c r="C15" s="22" t="n">
        <v>15900</v>
      </c>
      <c r="D15" s="43" t="n">
        <f aca="false">IF(AND(ISNUMBER(C15),ISNUMBER(C14)),IF(C14&lt;&gt;0,(C15-C14)/ABS(C14),"—"),"")</f>
        <v>0.089041095890411</v>
      </c>
      <c r="E15" s="43" t="n">
        <f aca="false">IF(AND(ISNUMBER(C15),ISNUMBER($C$9)),IF($C$9&lt;&gt;0,(C15-$C$9)/ABS($C$9),"—"),"")</f>
        <v>0.282258064516129</v>
      </c>
      <c r="F15" s="44" t="n">
        <f aca="false">IF(AND(ISNUMBER(C15),ISNUMBER(C14)),C15-C14,"")</f>
        <v>1300</v>
      </c>
      <c r="H15" s="0" t="n">
        <f aca="false">IF(ISNUMBER(C15),ROW(),0)</f>
        <v>15</v>
      </c>
    </row>
    <row r="16" customFormat="false" ht="15" hidden="false" customHeight="false" outlineLevel="0" collapsed="false">
      <c r="B16" s="42" t="s">
        <v>111</v>
      </c>
      <c r="C16" s="22" t="n">
        <v>16400</v>
      </c>
      <c r="D16" s="43" t="n">
        <f aca="false">IF(AND(ISNUMBER(C16),ISNUMBER(C15)),IF(C15&lt;&gt;0,(C16-C15)/ABS(C15),"—"),"")</f>
        <v>0.0314465408805031</v>
      </c>
      <c r="E16" s="43" t="n">
        <f aca="false">IF(AND(ISNUMBER(C16),ISNUMBER($C$9)),IF($C$9&lt;&gt;0,(C16-$C$9)/ABS($C$9),"—"),"")</f>
        <v>0.32258064516129</v>
      </c>
      <c r="F16" s="44" t="n">
        <f aca="false">IF(AND(ISNUMBER(C16),ISNUMBER(C15)),C16-C15,"")</f>
        <v>500</v>
      </c>
      <c r="H16" s="0" t="n">
        <f aca="false">IF(ISNUMBER(C16),ROW(),0)</f>
        <v>16</v>
      </c>
    </row>
    <row r="17" customFormat="false" ht="15" hidden="false" customHeight="false" outlineLevel="0" collapsed="false">
      <c r="B17" s="42" t="s">
        <v>112</v>
      </c>
      <c r="C17" s="22" t="n">
        <v>15800</v>
      </c>
      <c r="D17" s="43" t="n">
        <f aca="false">IF(AND(ISNUMBER(C17),ISNUMBER(C16)),IF(C16&lt;&gt;0,(C17-C16)/ABS(C16),"—"),"")</f>
        <v>-0.0365853658536585</v>
      </c>
      <c r="E17" s="43" t="n">
        <f aca="false">IF(AND(ISNUMBER(C17),ISNUMBER($C$9)),IF($C$9&lt;&gt;0,(C17-$C$9)/ABS($C$9),"—"),"")</f>
        <v>0.274193548387097</v>
      </c>
      <c r="F17" s="44" t="n">
        <f aca="false">IF(AND(ISNUMBER(C17),ISNUMBER(C16)),C17-C16,"")</f>
        <v>-600</v>
      </c>
      <c r="H17" s="0" t="n">
        <f aca="false">IF(ISNUMBER(C17),ROW(),0)</f>
        <v>17</v>
      </c>
    </row>
    <row r="18" customFormat="false" ht="15" hidden="false" customHeight="false" outlineLevel="0" collapsed="false">
      <c r="B18" s="42" t="s">
        <v>113</v>
      </c>
      <c r="C18" s="22" t="n">
        <v>17100</v>
      </c>
      <c r="D18" s="43" t="n">
        <f aca="false">IF(AND(ISNUMBER(C18),ISNUMBER(C17)),IF(C17&lt;&gt;0,(C18-C17)/ABS(C17),"—"),"")</f>
        <v>0.0822784810126582</v>
      </c>
      <c r="E18" s="43" t="n">
        <f aca="false">IF(AND(ISNUMBER(C18),ISNUMBER($C$9)),IF($C$9&lt;&gt;0,(C18-$C$9)/ABS($C$9),"—"),"")</f>
        <v>0.379032258064516</v>
      </c>
      <c r="F18" s="44" t="n">
        <f aca="false">IF(AND(ISNUMBER(C18),ISNUMBER(C17)),C18-C17,"")</f>
        <v>1300</v>
      </c>
      <c r="H18" s="0" t="n">
        <f aca="false">IF(ISNUMBER(C18),ROW(),0)</f>
        <v>18</v>
      </c>
    </row>
    <row r="19" customFormat="false" ht="15" hidden="false" customHeight="false" outlineLevel="0" collapsed="false">
      <c r="B19" s="42" t="s">
        <v>114</v>
      </c>
      <c r="C19" s="22" t="n">
        <v>18350</v>
      </c>
      <c r="D19" s="43" t="n">
        <f aca="false">IF(AND(ISNUMBER(C19),ISNUMBER(C18)),IF(C18&lt;&gt;0,(C19-C18)/ABS(C18),"—"),"")</f>
        <v>0.0730994152046784</v>
      </c>
      <c r="E19" s="43" t="n">
        <f aca="false">IF(AND(ISNUMBER(C19),ISNUMBER($C$9)),IF($C$9&lt;&gt;0,(C19-$C$9)/ABS($C$9),"—"),"")</f>
        <v>0.479838709677419</v>
      </c>
      <c r="F19" s="44" t="n">
        <f aca="false">IF(AND(ISNUMBER(C19),ISNUMBER(C18)),C19-C18,"")</f>
        <v>1250</v>
      </c>
      <c r="H19" s="0" t="n">
        <f aca="false">IF(ISNUMBER(C19),ROW(),0)</f>
        <v>19</v>
      </c>
    </row>
    <row r="20" customFormat="false" ht="15" hidden="false" customHeight="false" outlineLevel="0" collapsed="false">
      <c r="B20" s="42" t="s">
        <v>115</v>
      </c>
      <c r="C20" s="22" t="n">
        <v>19200</v>
      </c>
      <c r="D20" s="43" t="n">
        <f aca="false">IF(AND(ISNUMBER(C20),ISNUMBER(C19)),IF(C19&lt;&gt;0,(C20-C19)/ABS(C19),"—"),"")</f>
        <v>0.0463215258855586</v>
      </c>
      <c r="E20" s="43" t="n">
        <f aca="false">IF(AND(ISNUMBER(C20),ISNUMBER($C$9)),IF($C$9&lt;&gt;0,(C20-$C$9)/ABS($C$9),"—"),"")</f>
        <v>0.548387096774194</v>
      </c>
      <c r="F20" s="44" t="n">
        <f aca="false">IF(AND(ISNUMBER(C20),ISNUMBER(C19)),C20-C19,"")</f>
        <v>850</v>
      </c>
      <c r="H20" s="0" t="n">
        <f aca="false">IF(ISNUMBER(C20),ROW(),0)</f>
        <v>20</v>
      </c>
    </row>
    <row r="21" customFormat="false" ht="15" hidden="false" customHeight="false" outlineLevel="0" collapsed="false">
      <c r="B21" s="42"/>
      <c r="C21" s="22"/>
      <c r="D21" s="43" t="str">
        <f aca="false">IF(AND(ISNUMBER(C21),ISNUMBER(C20)),IF(C20&lt;&gt;0,(C21-C20)/ABS(C20),"—"),"")</f>
        <v/>
      </c>
      <c r="E21" s="43" t="str">
        <f aca="false">IF(AND(ISNUMBER(C21),ISNUMBER($C$9)),IF($C$9&lt;&gt;0,(C21-$C$9)/ABS($C$9),"—"),"")</f>
        <v/>
      </c>
      <c r="F21" s="44" t="str">
        <f aca="false">IF(AND(ISNUMBER(C21),ISNUMBER(C20)),C21-C20,"")</f>
        <v/>
      </c>
      <c r="H21" s="0" t="n">
        <f aca="false">IF(ISNUMBER(C21),ROW(),0)</f>
        <v>0</v>
      </c>
    </row>
    <row r="22" customFormat="false" ht="15" hidden="false" customHeight="false" outlineLevel="0" collapsed="false">
      <c r="B22" s="42"/>
      <c r="C22" s="22"/>
      <c r="D22" s="43" t="str">
        <f aca="false">IF(AND(ISNUMBER(C22),ISNUMBER(C21)),IF(C21&lt;&gt;0,(C22-C21)/ABS(C21),"—"),"")</f>
        <v/>
      </c>
      <c r="E22" s="43" t="str">
        <f aca="false">IF(AND(ISNUMBER(C22),ISNUMBER($C$9)),IF($C$9&lt;&gt;0,(C22-$C$9)/ABS($C$9),"—"),"")</f>
        <v/>
      </c>
      <c r="F22" s="44" t="str">
        <f aca="false">IF(AND(ISNUMBER(C22),ISNUMBER(C21)),C22-C21,"")</f>
        <v/>
      </c>
      <c r="H22" s="0" t="n">
        <f aca="false">IF(ISNUMBER(C22),ROW(),0)</f>
        <v>0</v>
      </c>
    </row>
    <row r="23" customFormat="false" ht="15" hidden="false" customHeight="false" outlineLevel="0" collapsed="false">
      <c r="B23" s="42"/>
      <c r="C23" s="22"/>
      <c r="D23" s="43" t="str">
        <f aca="false">IF(AND(ISNUMBER(C23),ISNUMBER(C22)),IF(C22&lt;&gt;0,(C23-C22)/ABS(C22),"—"),"")</f>
        <v/>
      </c>
      <c r="E23" s="43" t="str">
        <f aca="false">IF(AND(ISNUMBER(C23),ISNUMBER($C$9)),IF($C$9&lt;&gt;0,(C23-$C$9)/ABS($C$9),"—"),"")</f>
        <v/>
      </c>
      <c r="F23" s="44" t="str">
        <f aca="false">IF(AND(ISNUMBER(C23),ISNUMBER(C22)),C23-C22,"")</f>
        <v/>
      </c>
      <c r="H23" s="0" t="n">
        <f aca="false">IF(ISNUMBER(C23),ROW(),0)</f>
        <v>0</v>
      </c>
    </row>
    <row r="24" customFormat="false" ht="15" hidden="false" customHeight="false" outlineLevel="0" collapsed="false">
      <c r="B24" s="42"/>
      <c r="C24" s="22"/>
      <c r="D24" s="43" t="str">
        <f aca="false">IF(AND(ISNUMBER(C24),ISNUMBER(C23)),IF(C23&lt;&gt;0,(C24-C23)/ABS(C23),"—"),"")</f>
        <v/>
      </c>
      <c r="E24" s="43" t="str">
        <f aca="false">IF(AND(ISNUMBER(C24),ISNUMBER($C$9)),IF($C$9&lt;&gt;0,(C24-$C$9)/ABS($C$9),"—"),"")</f>
        <v/>
      </c>
      <c r="F24" s="44" t="str">
        <f aca="false">IF(AND(ISNUMBER(C24),ISNUMBER(C23)),C24-C23,"")</f>
        <v/>
      </c>
      <c r="H24" s="0" t="n">
        <f aca="false">IF(ISNUMBER(C24),ROW(),0)</f>
        <v>0</v>
      </c>
    </row>
    <row r="25" customFormat="false" ht="15" hidden="false" customHeight="false" outlineLevel="0" collapsed="false">
      <c r="B25" s="42"/>
      <c r="C25" s="22"/>
      <c r="D25" s="43" t="str">
        <f aca="false">IF(AND(ISNUMBER(C25),ISNUMBER(C24)),IF(C24&lt;&gt;0,(C25-C24)/ABS(C24),"—"),"")</f>
        <v/>
      </c>
      <c r="E25" s="43" t="str">
        <f aca="false">IF(AND(ISNUMBER(C25),ISNUMBER($C$9)),IF($C$9&lt;&gt;0,(C25-$C$9)/ABS($C$9),"—"),"")</f>
        <v/>
      </c>
      <c r="F25" s="44" t="str">
        <f aca="false">IF(AND(ISNUMBER(C25),ISNUMBER(C24)),C25-C24,"")</f>
        <v/>
      </c>
      <c r="H25" s="0" t="n">
        <f aca="false">IF(ISNUMBER(C25),ROW(),0)</f>
        <v>0</v>
      </c>
    </row>
    <row r="26" customFormat="false" ht="15" hidden="false" customHeight="false" outlineLevel="0" collapsed="false">
      <c r="B26" s="42"/>
      <c r="C26" s="22"/>
      <c r="D26" s="43" t="str">
        <f aca="false">IF(AND(ISNUMBER(C26),ISNUMBER(C25)),IF(C25&lt;&gt;0,(C26-C25)/ABS(C25),"—"),"")</f>
        <v/>
      </c>
      <c r="E26" s="43" t="str">
        <f aca="false">IF(AND(ISNUMBER(C26),ISNUMBER($C$9)),IF($C$9&lt;&gt;0,(C26-$C$9)/ABS($C$9),"—"),"")</f>
        <v/>
      </c>
      <c r="F26" s="44" t="str">
        <f aca="false">IF(AND(ISNUMBER(C26),ISNUMBER(C25)),C26-C25,"")</f>
        <v/>
      </c>
      <c r="H26" s="0" t="n">
        <f aca="false">IF(ISNUMBER(C26),ROW(),0)</f>
        <v>0</v>
      </c>
    </row>
    <row r="27" customFormat="false" ht="15" hidden="false" customHeight="false" outlineLevel="0" collapsed="false">
      <c r="B27" s="42"/>
      <c r="C27" s="22"/>
      <c r="D27" s="43" t="str">
        <f aca="false">IF(AND(ISNUMBER(C27),ISNUMBER(C26)),IF(C26&lt;&gt;0,(C27-C26)/ABS(C26),"—"),"")</f>
        <v/>
      </c>
      <c r="E27" s="43" t="str">
        <f aca="false">IF(AND(ISNUMBER(C27),ISNUMBER($C$9)),IF($C$9&lt;&gt;0,(C27-$C$9)/ABS($C$9),"—"),"")</f>
        <v/>
      </c>
      <c r="F27" s="44" t="str">
        <f aca="false">IF(AND(ISNUMBER(C27),ISNUMBER(C26)),C27-C26,"")</f>
        <v/>
      </c>
      <c r="H27" s="0" t="n">
        <f aca="false">IF(ISNUMBER(C27),ROW(),0)</f>
        <v>0</v>
      </c>
    </row>
    <row r="28" customFormat="false" ht="15" hidden="false" customHeight="false" outlineLevel="0" collapsed="false">
      <c r="B28" s="42"/>
      <c r="C28" s="22"/>
      <c r="D28" s="43" t="str">
        <f aca="false">IF(AND(ISNUMBER(C28),ISNUMBER(C27)),IF(C27&lt;&gt;0,(C28-C27)/ABS(C27),"—"),"")</f>
        <v/>
      </c>
      <c r="E28" s="43" t="str">
        <f aca="false">IF(AND(ISNUMBER(C28),ISNUMBER($C$9)),IF($C$9&lt;&gt;0,(C28-$C$9)/ABS($C$9),"—"),"")</f>
        <v/>
      </c>
      <c r="F28" s="44" t="str">
        <f aca="false">IF(AND(ISNUMBER(C28),ISNUMBER(C27)),C28-C27,"")</f>
        <v/>
      </c>
      <c r="H28" s="0" t="n">
        <f aca="false">IF(ISNUMBER(C28),ROW(),0)</f>
        <v>0</v>
      </c>
    </row>
    <row r="29" customFormat="false" ht="15" hidden="false" customHeight="false" outlineLevel="0" collapsed="false">
      <c r="B29" s="42"/>
      <c r="C29" s="22"/>
      <c r="D29" s="43" t="str">
        <f aca="false">IF(AND(ISNUMBER(C29),ISNUMBER(C28)),IF(C28&lt;&gt;0,(C29-C28)/ABS(C28),"—"),"")</f>
        <v/>
      </c>
      <c r="E29" s="43" t="str">
        <f aca="false">IF(AND(ISNUMBER(C29),ISNUMBER($C$9)),IF($C$9&lt;&gt;0,(C29-$C$9)/ABS($C$9),"—"),"")</f>
        <v/>
      </c>
      <c r="F29" s="44" t="str">
        <f aca="false">IF(AND(ISNUMBER(C29),ISNUMBER(C28)),C29-C28,"")</f>
        <v/>
      </c>
      <c r="H29" s="0" t="n">
        <f aca="false">IF(ISNUMBER(C29),ROW(),0)</f>
        <v>0</v>
      </c>
    </row>
    <row r="30" customFormat="false" ht="15" hidden="false" customHeight="false" outlineLevel="0" collapsed="false">
      <c r="B30" s="42"/>
      <c r="C30" s="22"/>
      <c r="D30" s="43" t="str">
        <f aca="false">IF(AND(ISNUMBER(C30),ISNUMBER(C29)),IF(C29&lt;&gt;0,(C30-C29)/ABS(C29),"—"),"")</f>
        <v/>
      </c>
      <c r="E30" s="43" t="str">
        <f aca="false">IF(AND(ISNUMBER(C30),ISNUMBER($C$9)),IF($C$9&lt;&gt;0,(C30-$C$9)/ABS($C$9),"—"),"")</f>
        <v/>
      </c>
      <c r="F30" s="44" t="str">
        <f aca="false">IF(AND(ISNUMBER(C30),ISNUMBER(C29)),C30-C29,"")</f>
        <v/>
      </c>
      <c r="H30" s="0" t="n">
        <f aca="false">IF(ISNUMBER(C30),ROW(),0)</f>
        <v>0</v>
      </c>
    </row>
    <row r="31" customFormat="false" ht="15" hidden="false" customHeight="false" outlineLevel="0" collapsed="false">
      <c r="B31" s="42"/>
      <c r="C31" s="22"/>
      <c r="D31" s="43" t="str">
        <f aca="false">IF(AND(ISNUMBER(C31),ISNUMBER(C30)),IF(C30&lt;&gt;0,(C31-C30)/ABS(C30),"—"),"")</f>
        <v/>
      </c>
      <c r="E31" s="43" t="str">
        <f aca="false">IF(AND(ISNUMBER(C31),ISNUMBER($C$9)),IF($C$9&lt;&gt;0,(C31-$C$9)/ABS($C$9),"—"),"")</f>
        <v/>
      </c>
      <c r="F31" s="44" t="str">
        <f aca="false">IF(AND(ISNUMBER(C31),ISNUMBER(C30)),C31-C30,"")</f>
        <v/>
      </c>
      <c r="H31" s="0" t="n">
        <f aca="false">IF(ISNUMBER(C31),ROW(),0)</f>
        <v>0</v>
      </c>
    </row>
    <row r="32" customFormat="false" ht="15" hidden="false" customHeight="false" outlineLevel="0" collapsed="false">
      <c r="B32" s="42"/>
      <c r="C32" s="22"/>
      <c r="D32" s="43" t="str">
        <f aca="false">IF(AND(ISNUMBER(C32),ISNUMBER(C31)),IF(C31&lt;&gt;0,(C32-C31)/ABS(C31),"—"),"")</f>
        <v/>
      </c>
      <c r="E32" s="43" t="str">
        <f aca="false">IF(AND(ISNUMBER(C32),ISNUMBER($C$9)),IF($C$9&lt;&gt;0,(C32-$C$9)/ABS($C$9),"—"),"")</f>
        <v/>
      </c>
      <c r="F32" s="44" t="str">
        <f aca="false">IF(AND(ISNUMBER(C32),ISNUMBER(C31)),C32-C31,"")</f>
        <v/>
      </c>
      <c r="H32" s="0" t="n">
        <f aca="false">IF(ISNUMBER(C32),ROW(),0)</f>
        <v>0</v>
      </c>
    </row>
    <row r="34" customFormat="false" ht="19.5" hidden="false" customHeight="true" outlineLevel="0" collapsed="false">
      <c r="B34" s="5" t="s">
        <v>116</v>
      </c>
      <c r="C34" s="6"/>
      <c r="D34" s="6"/>
      <c r="E34" s="6"/>
      <c r="F34" s="6"/>
    </row>
    <row r="35" customFormat="false" ht="15" hidden="false" customHeight="false" outlineLevel="0" collapsed="false">
      <c r="B35" s="45" t="s">
        <v>117</v>
      </c>
      <c r="C35" s="45"/>
      <c r="D35" s="45"/>
      <c r="E35" s="46" t="n">
        <f aca="false">COUNT(C9:C32)</f>
        <v>12</v>
      </c>
    </row>
    <row r="36" customFormat="false" ht="15" hidden="false" customHeight="false" outlineLevel="0" collapsed="false">
      <c r="B36" s="45" t="s">
        <v>118</v>
      </c>
      <c r="C36" s="45"/>
      <c r="D36" s="45"/>
      <c r="E36" s="35" t="n">
        <f aca="false">IF(ISNUMBER(C9),C9,"—")</f>
        <v>12400</v>
      </c>
    </row>
    <row r="37" customFormat="false" ht="15" hidden="false" customHeight="false" outlineLevel="0" collapsed="false">
      <c r="B37" s="45" t="s">
        <v>119</v>
      </c>
      <c r="C37" s="45"/>
      <c r="D37" s="45"/>
      <c r="E37" s="35" t="n">
        <f aca="false">IF(COUNT(C9:C32)&gt;0,INDEX(C:C,MAX(H9:H32)),"—")</f>
        <v>19200</v>
      </c>
    </row>
    <row r="38" customFormat="false" ht="15" hidden="false" customHeight="false" outlineLevel="0" collapsed="false">
      <c r="B38" s="45" t="s">
        <v>120</v>
      </c>
      <c r="C38" s="45"/>
      <c r="D38" s="45"/>
      <c r="E38" s="39" t="n">
        <f aca="false">IF(AND(ISNUMBER(Tb_First),ISNUMBER(Tb_Last),N(Tb_First)&lt;&gt;0,Tb_Count&gt;1),(Tb_Last-Tb_First)/ABS(Tb_First),"—")</f>
        <v>0.548387096774194</v>
      </c>
    </row>
    <row r="39" customFormat="false" ht="15" hidden="false" customHeight="false" outlineLevel="0" collapsed="false">
      <c r="B39" s="45" t="s">
        <v>121</v>
      </c>
      <c r="C39" s="45"/>
      <c r="D39" s="45"/>
      <c r="E39" s="39" t="n">
        <f aca="false">IF(COUNT(D10:D32)&gt;0,AVERAGE(D10:D32),"—")</f>
        <v>0.0416189248769</v>
      </c>
    </row>
    <row r="40" customFormat="false" ht="15" hidden="false" customHeight="false" outlineLevel="0" collapsed="false">
      <c r="B40" s="45" t="s">
        <v>122</v>
      </c>
      <c r="C40" s="45"/>
      <c r="D40" s="45"/>
      <c r="E40" s="39" t="n">
        <f aca="false">IF(AND(Tb_Count&gt;1,N(Tb_First)&gt;0,N(Tb_Last)&gt;0),(Tb_Last/Tb_First)^(1/(Tb_Count-1))-1,"—")</f>
        <v>0.0405471802772197</v>
      </c>
    </row>
    <row r="42" customFormat="false" ht="30" hidden="false" customHeight="true" outlineLevel="0" collapsed="false">
      <c r="B42" s="20" t="s">
        <v>123</v>
      </c>
      <c r="C42" s="20"/>
      <c r="D42" s="20"/>
      <c r="E42" s="20"/>
      <c r="F42" s="20"/>
    </row>
    <row r="43" customFormat="false" ht="15" hidden="false" customHeight="false" outlineLevel="0" collapsed="false">
      <c r="B43" s="20"/>
      <c r="C43" s="20"/>
      <c r="D43" s="20"/>
      <c r="E43" s="20"/>
      <c r="F43" s="20"/>
    </row>
    <row r="44" customFormat="false" ht="15" hidden="false" customHeight="false" outlineLevel="0" collapsed="false">
      <c r="B44" s="20"/>
      <c r="C44" s="20"/>
      <c r="D44" s="20"/>
      <c r="E44" s="20"/>
      <c r="F44" s="20"/>
    </row>
  </sheetData>
  <mergeCells count="7">
    <mergeCell ref="B35:D35"/>
    <mergeCell ref="B36:D36"/>
    <mergeCell ref="B37:D37"/>
    <mergeCell ref="B38:D38"/>
    <mergeCell ref="B39:D39"/>
    <mergeCell ref="B40:D40"/>
    <mergeCell ref="B42:F44"/>
  </mergeCells>
  <dataValidations count="1">
    <dataValidation allowBlank="true" error="Enter a number." errorStyle="stop" errorTitle="Value" operator="between" showDropDown="false" showErrorMessage="true" showInputMessage="false" sqref="C9:C32"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50</v>
      </c>
      <c r="C2" s="1"/>
      <c r="D2" s="1"/>
      <c r="E2" s="1"/>
      <c r="F2" s="1"/>
      <c r="G2" s="1"/>
    </row>
    <row r="3" customFormat="false" ht="19.5" hidden="false" customHeight="true" outlineLevel="0" collapsed="false">
      <c r="A3" s="1"/>
      <c r="B3" s="3" t="s">
        <v>124</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125</v>
      </c>
      <c r="C7" s="6"/>
      <c r="D7" s="6"/>
      <c r="E7" s="6"/>
      <c r="F7" s="6"/>
    </row>
    <row r="8" customFormat="false" ht="30" hidden="false" customHeight="true" outlineLevel="0" collapsed="false">
      <c r="B8" s="7" t="s">
        <v>126</v>
      </c>
      <c r="C8" s="7"/>
      <c r="D8" s="7"/>
      <c r="E8" s="7"/>
      <c r="F8" s="7"/>
    </row>
    <row r="9" customFormat="false" ht="15" hidden="false" customHeight="false" outlineLevel="0" collapsed="false">
      <c r="B9" s="18" t="s">
        <v>59</v>
      </c>
      <c r="C9" s="19" t="n">
        <v>0.18</v>
      </c>
    </row>
    <row r="10" customFormat="false" ht="15" hidden="false" customHeight="false" outlineLevel="0" collapsed="false">
      <c r="B10" s="18" t="s">
        <v>127</v>
      </c>
      <c r="C10" s="22" t="n">
        <v>2450</v>
      </c>
    </row>
    <row r="11" customFormat="false" ht="15" hidden="false" customHeight="true" outlineLevel="0" collapsed="false">
      <c r="B11" s="34" t="s">
        <v>128</v>
      </c>
      <c r="C11" s="35" t="n">
        <f aca="false">C9*C10</f>
        <v>441</v>
      </c>
      <c r="D11" s="20" t="s">
        <v>129</v>
      </c>
      <c r="E11" s="20"/>
      <c r="F11" s="20"/>
    </row>
    <row r="12" customFormat="false" ht="15" hidden="false" customHeight="true" outlineLevel="0" collapsed="false">
      <c r="B12" s="34" t="s">
        <v>130</v>
      </c>
      <c r="C12" s="35" t="n">
        <f aca="false">C10+C11</f>
        <v>2891</v>
      </c>
      <c r="D12" s="20" t="s">
        <v>131</v>
      </c>
      <c r="E12" s="20"/>
      <c r="F12" s="20"/>
    </row>
    <row r="13" customFormat="false" ht="15" hidden="false" customHeight="true" outlineLevel="0" collapsed="false">
      <c r="B13" s="34" t="s">
        <v>132</v>
      </c>
      <c r="C13" s="35" t="n">
        <f aca="false">C10-C11</f>
        <v>2009</v>
      </c>
      <c r="D13" s="20" t="s">
        <v>133</v>
      </c>
      <c r="E13" s="20"/>
      <c r="F13" s="20"/>
    </row>
    <row r="15" customFormat="false" ht="19.5" hidden="false" customHeight="true" outlineLevel="0" collapsed="false">
      <c r="B15" s="5" t="s">
        <v>134</v>
      </c>
      <c r="C15" s="6"/>
      <c r="D15" s="6"/>
      <c r="E15" s="6"/>
      <c r="F15" s="6"/>
    </row>
    <row r="16" customFormat="false" ht="30" hidden="false" customHeight="true" outlineLevel="0" collapsed="false">
      <c r="B16" s="7" t="s">
        <v>135</v>
      </c>
      <c r="C16" s="7"/>
      <c r="D16" s="7"/>
      <c r="E16" s="7"/>
      <c r="F16" s="7"/>
    </row>
    <row r="17" customFormat="false" ht="15" hidden="false" customHeight="false" outlineLevel="0" collapsed="false">
      <c r="B17" s="18" t="s">
        <v>136</v>
      </c>
      <c r="C17" s="47" t="n">
        <v>42</v>
      </c>
    </row>
    <row r="18" customFormat="false" ht="15" hidden="false" customHeight="false" outlineLevel="0" collapsed="false">
      <c r="B18" s="18" t="s">
        <v>137</v>
      </c>
      <c r="C18" s="47" t="n">
        <v>60</v>
      </c>
    </row>
    <row r="19" customFormat="false" ht="15" hidden="false" customHeight="true" outlineLevel="0" collapsed="false">
      <c r="B19" s="34" t="s">
        <v>138</v>
      </c>
      <c r="C19" s="48" t="n">
        <f aca="false">C17/C18</f>
        <v>0.7</v>
      </c>
      <c r="D19" s="20" t="s">
        <v>139</v>
      </c>
      <c r="E19" s="20"/>
      <c r="F19" s="20"/>
    </row>
    <row r="20" customFormat="false" ht="15" hidden="false" customHeight="true" outlineLevel="0" collapsed="false">
      <c r="B20" s="34" t="s">
        <v>140</v>
      </c>
      <c r="C20" s="48" t="n">
        <f aca="false">1-C19</f>
        <v>0.3</v>
      </c>
      <c r="D20" s="20" t="s">
        <v>141</v>
      </c>
      <c r="E20" s="20"/>
      <c r="F20" s="20"/>
    </row>
    <row r="22" customFormat="false" ht="19.5" hidden="false" customHeight="true" outlineLevel="0" collapsed="false">
      <c r="B22" s="5" t="s">
        <v>142</v>
      </c>
      <c r="C22" s="6"/>
      <c r="D22" s="6"/>
      <c r="E22" s="6"/>
      <c r="F22" s="6"/>
    </row>
    <row r="23" customFormat="false" ht="30" hidden="false" customHeight="true" outlineLevel="0" collapsed="false">
      <c r="B23" s="7" t="s">
        <v>143</v>
      </c>
      <c r="C23" s="7"/>
      <c r="D23" s="7"/>
      <c r="E23" s="7"/>
      <c r="F23" s="7"/>
    </row>
    <row r="24" customFormat="false" ht="15" hidden="false" customHeight="false" outlineLevel="0" collapsed="false">
      <c r="B24" s="18" t="s">
        <v>144</v>
      </c>
      <c r="C24" s="22" t="n">
        <v>80</v>
      </c>
    </row>
    <row r="25" customFormat="false" ht="15" hidden="false" customHeight="false" outlineLevel="0" collapsed="false">
      <c r="B25" s="18" t="s">
        <v>145</v>
      </c>
      <c r="C25" s="22" t="n">
        <v>92</v>
      </c>
    </row>
    <row r="26" customFormat="false" ht="15" hidden="false" customHeight="true" outlineLevel="0" collapsed="false">
      <c r="B26" s="34" t="s">
        <v>146</v>
      </c>
      <c r="C26" s="39" t="n">
        <f aca="false">(C25-C24)/ABS(C24)</f>
        <v>0.15</v>
      </c>
      <c r="D26" s="20" t="s">
        <v>147</v>
      </c>
      <c r="E26" s="20"/>
      <c r="F26" s="20"/>
    </row>
    <row r="27" customFormat="false" ht="15" hidden="false" customHeight="true" outlineLevel="0" collapsed="false">
      <c r="B27" s="34" t="s">
        <v>148</v>
      </c>
      <c r="C27" s="39" t="n">
        <f aca="false">(C24-C25)/ABS(C25)</f>
        <v>-0.130434782608696</v>
      </c>
      <c r="D27" s="20" t="s">
        <v>149</v>
      </c>
      <c r="E27" s="20"/>
      <c r="F27" s="20"/>
    </row>
    <row r="29" customFormat="false" ht="19.5" hidden="false" customHeight="true" outlineLevel="0" collapsed="false">
      <c r="B29" s="5" t="s">
        <v>150</v>
      </c>
      <c r="C29" s="6"/>
      <c r="D29" s="6"/>
      <c r="E29" s="6"/>
      <c r="F29" s="6"/>
    </row>
    <row r="30" customFormat="false" ht="30" hidden="false" customHeight="true" outlineLevel="0" collapsed="false">
      <c r="B30" s="7" t="s">
        <v>151</v>
      </c>
      <c r="C30" s="7"/>
      <c r="D30" s="7"/>
      <c r="E30" s="7"/>
      <c r="F30" s="7"/>
    </row>
    <row r="31" customFormat="false" ht="15" hidden="false" customHeight="false" outlineLevel="0" collapsed="false">
      <c r="B31" s="18" t="s">
        <v>92</v>
      </c>
      <c r="C31" s="37" t="n">
        <v>0.04</v>
      </c>
    </row>
    <row r="32" customFormat="false" ht="15" hidden="false" customHeight="false" outlineLevel="0" collapsed="false">
      <c r="B32" s="18" t="s">
        <v>94</v>
      </c>
      <c r="C32" s="37" t="n">
        <v>0.05</v>
      </c>
    </row>
    <row r="33" customFormat="false" ht="15" hidden="false" customHeight="true" outlineLevel="0" collapsed="false">
      <c r="B33" s="34" t="s">
        <v>95</v>
      </c>
      <c r="C33" s="49" t="n">
        <f aca="false">(C32-C31)*100</f>
        <v>1</v>
      </c>
      <c r="D33" s="20" t="s">
        <v>152</v>
      </c>
      <c r="E33" s="20"/>
      <c r="F33" s="20"/>
    </row>
    <row r="34" customFormat="false" ht="15" hidden="false" customHeight="true" outlineLevel="0" collapsed="false">
      <c r="B34" s="34" t="s">
        <v>97</v>
      </c>
      <c r="C34" s="39" t="n">
        <f aca="false">(C32-C31)/C31</f>
        <v>0.25</v>
      </c>
      <c r="D34" s="20" t="s">
        <v>153</v>
      </c>
      <c r="E34" s="20"/>
      <c r="F34" s="20"/>
    </row>
    <row r="36" customFormat="false" ht="15" hidden="false" customHeight="true" outlineLevel="0" collapsed="false">
      <c r="B36" s="15" t="s">
        <v>154</v>
      </c>
      <c r="C36" s="15"/>
      <c r="D36" s="15"/>
      <c r="E36" s="15"/>
      <c r="F36" s="15"/>
    </row>
  </sheetData>
  <mergeCells count="14">
    <mergeCell ref="B8:F8"/>
    <mergeCell ref="D11:F11"/>
    <mergeCell ref="D12:F12"/>
    <mergeCell ref="D13:F13"/>
    <mergeCell ref="B16:F16"/>
    <mergeCell ref="D19:F19"/>
    <mergeCell ref="D20:F20"/>
    <mergeCell ref="B23:F23"/>
    <mergeCell ref="D26:F26"/>
    <mergeCell ref="D27:F27"/>
    <mergeCell ref="B30:F30"/>
    <mergeCell ref="D33:F33"/>
    <mergeCell ref="D34:F34"/>
    <mergeCell ref="B36:F36"/>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52</v>
      </c>
      <c r="C2" s="1"/>
      <c r="D2" s="1"/>
      <c r="E2" s="1"/>
    </row>
    <row r="3" customFormat="false" ht="19.5" hidden="false" customHeight="true" outlineLevel="0" collapsed="false">
      <c r="A3" s="1"/>
      <c r="B3" s="3" t="s">
        <v>155</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156</v>
      </c>
      <c r="C7" s="6"/>
      <c r="D7" s="6"/>
    </row>
    <row r="8" customFormat="false" ht="19.5" hidden="false" customHeight="true" outlineLevel="0" collapsed="false">
      <c r="B8" s="40" t="s">
        <v>64</v>
      </c>
      <c r="C8" s="41" t="s">
        <v>157</v>
      </c>
      <c r="D8" s="41" t="s">
        <v>158</v>
      </c>
    </row>
    <row r="9" customFormat="false" ht="30" hidden="false" customHeight="true" outlineLevel="0" collapsed="false">
      <c r="B9" s="50" t="s">
        <v>159</v>
      </c>
      <c r="C9" s="51" t="s">
        <v>160</v>
      </c>
      <c r="D9" s="52" t="s">
        <v>161</v>
      </c>
    </row>
    <row r="10" customFormat="false" ht="30" hidden="false" customHeight="true" outlineLevel="0" collapsed="false">
      <c r="B10" s="50" t="s">
        <v>162</v>
      </c>
      <c r="C10" s="51" t="s">
        <v>163</v>
      </c>
      <c r="D10" s="52" t="s">
        <v>164</v>
      </c>
    </row>
    <row r="11" customFormat="false" ht="30" hidden="false" customHeight="true" outlineLevel="0" collapsed="false">
      <c r="B11" s="50" t="s">
        <v>165</v>
      </c>
      <c r="C11" s="51" t="s">
        <v>166</v>
      </c>
      <c r="D11" s="52" t="s">
        <v>167</v>
      </c>
    </row>
    <row r="12" customFormat="false" ht="30" hidden="false" customHeight="true" outlineLevel="0" collapsed="false">
      <c r="B12" s="50" t="s">
        <v>32</v>
      </c>
      <c r="C12" s="51" t="s">
        <v>168</v>
      </c>
      <c r="D12" s="52" t="s">
        <v>169</v>
      </c>
    </row>
    <row r="13" customFormat="false" ht="30" hidden="false" customHeight="true" outlineLevel="0" collapsed="false">
      <c r="B13" s="50" t="s">
        <v>34</v>
      </c>
      <c r="C13" s="51" t="s">
        <v>170</v>
      </c>
      <c r="D13" s="52" t="s">
        <v>171</v>
      </c>
    </row>
    <row r="14" customFormat="false" ht="30" hidden="false" customHeight="true" outlineLevel="0" collapsed="false">
      <c r="B14" s="50" t="s">
        <v>172</v>
      </c>
      <c r="C14" s="51" t="s">
        <v>173</v>
      </c>
      <c r="D14" s="52" t="s">
        <v>174</v>
      </c>
    </row>
    <row r="15" customFormat="false" ht="30" hidden="false" customHeight="true" outlineLevel="0" collapsed="false">
      <c r="B15" s="50" t="s">
        <v>36</v>
      </c>
      <c r="C15" s="51" t="s">
        <v>175</v>
      </c>
      <c r="D15" s="52" t="s">
        <v>176</v>
      </c>
    </row>
    <row r="16" customFormat="false" ht="30" hidden="false" customHeight="true" outlineLevel="0" collapsed="false">
      <c r="B16" s="50" t="s">
        <v>177</v>
      </c>
      <c r="C16" s="51" t="s">
        <v>178</v>
      </c>
      <c r="D16" s="52" t="s">
        <v>179</v>
      </c>
    </row>
    <row r="18" customFormat="false" ht="19.5" hidden="false" customHeight="true" outlineLevel="0" collapsed="false">
      <c r="B18" s="5" t="s">
        <v>180</v>
      </c>
      <c r="C18" s="6"/>
      <c r="D18" s="6"/>
    </row>
    <row r="19" customFormat="false" ht="30" hidden="false" customHeight="true" outlineLevel="0" collapsed="false">
      <c r="B19" s="7" t="s">
        <v>181</v>
      </c>
      <c r="C19" s="7"/>
      <c r="D19" s="7"/>
    </row>
    <row r="20" customFormat="false" ht="30" hidden="false" customHeight="true" outlineLevel="0" collapsed="false">
      <c r="B20" s="7" t="s">
        <v>182</v>
      </c>
      <c r="C20" s="7"/>
      <c r="D20" s="7"/>
    </row>
    <row r="21" customFormat="false" ht="30" hidden="false" customHeight="true" outlineLevel="0" collapsed="false">
      <c r="B21" s="7" t="s">
        <v>183</v>
      </c>
      <c r="C21" s="7"/>
      <c r="D21" s="7"/>
    </row>
    <row r="22" customFormat="false" ht="30" hidden="false" customHeight="true" outlineLevel="0" collapsed="false">
      <c r="B22" s="7" t="s">
        <v>184</v>
      </c>
      <c r="C22" s="7"/>
      <c r="D22" s="7"/>
    </row>
    <row r="24" customFormat="false" ht="19.5" hidden="false" customHeight="true" outlineLevel="0" collapsed="false">
      <c r="B24" s="5" t="s">
        <v>185</v>
      </c>
      <c r="C24" s="6"/>
      <c r="D24" s="6"/>
    </row>
    <row r="25" customFormat="false" ht="18" hidden="false" customHeight="true" outlineLevel="0" collapsed="false">
      <c r="B25" s="8" t="s">
        <v>186</v>
      </c>
      <c r="C25" s="7" t="s">
        <v>187</v>
      </c>
      <c r="D25" s="7"/>
    </row>
    <row r="26" customFormat="false" ht="18" hidden="false" customHeight="true" outlineLevel="0" collapsed="false">
      <c r="B26" s="8" t="s">
        <v>188</v>
      </c>
      <c r="C26" s="53" t="s">
        <v>189</v>
      </c>
      <c r="D26" s="53"/>
    </row>
    <row r="27" customFormat="false" ht="18" hidden="false" customHeight="true" outlineLevel="0" collapsed="false">
      <c r="B27" s="8" t="s">
        <v>190</v>
      </c>
      <c r="C27" s="53" t="s">
        <v>191</v>
      </c>
      <c r="D27" s="53"/>
    </row>
    <row r="28" customFormat="false" ht="18" hidden="false" customHeight="true" outlineLevel="0" collapsed="false">
      <c r="B28" s="8" t="s">
        <v>192</v>
      </c>
      <c r="C28" s="53" t="s">
        <v>193</v>
      </c>
      <c r="D28" s="53"/>
    </row>
    <row r="30" customFormat="false" ht="19.5" hidden="false" customHeight="true" outlineLevel="0" collapsed="false">
      <c r="B30" s="5" t="s">
        <v>194</v>
      </c>
      <c r="C30" s="6"/>
      <c r="D30" s="6"/>
    </row>
    <row r="31" customFormat="false" ht="15" hidden="false" customHeight="false" outlineLevel="0" collapsed="false">
      <c r="B31" s="54" t="s">
        <v>195</v>
      </c>
      <c r="C31" s="18" t="s">
        <v>196</v>
      </c>
    </row>
    <row r="32" customFormat="false" ht="15" hidden="false" customHeight="false" outlineLevel="0" collapsed="false">
      <c r="B32" s="54" t="s">
        <v>197</v>
      </c>
      <c r="C32" s="18" t="s">
        <v>198</v>
      </c>
    </row>
    <row r="33" customFormat="false" ht="15" hidden="false" customHeight="false" outlineLevel="0" collapsed="false">
      <c r="B33" s="54" t="s">
        <v>199</v>
      </c>
      <c r="C33" s="18" t="s">
        <v>200</v>
      </c>
    </row>
    <row r="34" customFormat="false" ht="15" hidden="false" customHeight="false" outlineLevel="0" collapsed="false">
      <c r="B34" s="54" t="s">
        <v>201</v>
      </c>
      <c r="C34" s="18" t="s">
        <v>202</v>
      </c>
    </row>
    <row r="35" customFormat="false" ht="15" hidden="false" customHeight="false" outlineLevel="0" collapsed="false">
      <c r="B35" s="54" t="s">
        <v>203</v>
      </c>
      <c r="C35" s="18" t="s">
        <v>204</v>
      </c>
    </row>
    <row r="36" customFormat="false" ht="15" hidden="false" customHeight="false" outlineLevel="0" collapsed="false">
      <c r="B36" s="54" t="s">
        <v>205</v>
      </c>
      <c r="C36" s="18" t="s">
        <v>206</v>
      </c>
    </row>
    <row r="37" customFormat="false" ht="15" hidden="false" customHeight="false" outlineLevel="0" collapsed="false">
      <c r="B37" s="54" t="s">
        <v>207</v>
      </c>
      <c r="C37" s="18" t="s">
        <v>208</v>
      </c>
    </row>
    <row r="38" customFormat="false" ht="15" hidden="false" customHeight="false" outlineLevel="0" collapsed="false">
      <c r="B38" s="54" t="s">
        <v>209</v>
      </c>
      <c r="C38" s="18" t="s">
        <v>210</v>
      </c>
    </row>
    <row r="39" customFormat="false" ht="15" hidden="false" customHeight="false" outlineLevel="0" collapsed="false">
      <c r="B39" s="54" t="s">
        <v>211</v>
      </c>
      <c r="C39" s="18" t="s">
        <v>212</v>
      </c>
    </row>
    <row r="40" customFormat="false" ht="15" hidden="false" customHeight="false" outlineLevel="0" collapsed="false">
      <c r="B40" s="54" t="s">
        <v>213</v>
      </c>
      <c r="C40" s="18" t="s">
        <v>214</v>
      </c>
    </row>
  </sheetData>
  <mergeCells count="8">
    <mergeCell ref="B19:D19"/>
    <mergeCell ref="B20:D20"/>
    <mergeCell ref="B21:D21"/>
    <mergeCell ref="B22:D22"/>
    <mergeCell ref="C25:D25"/>
    <mergeCell ref="C26:D26"/>
    <mergeCell ref="C27:D27"/>
    <mergeCell ref="C28:D28"/>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54</v>
      </c>
      <c r="C2" s="1"/>
      <c r="D2" s="1"/>
      <c r="E2" s="1"/>
      <c r="F2" s="1"/>
    </row>
    <row r="3" customFormat="false" ht="19.5" hidden="false" customHeight="true" outlineLevel="0" collapsed="false">
      <c r="A3" s="1"/>
      <c r="B3" s="3" t="s">
        <v>215</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40" t="s">
        <v>216</v>
      </c>
      <c r="C7" s="41" t="s">
        <v>217</v>
      </c>
      <c r="D7" s="41" t="s">
        <v>218</v>
      </c>
      <c r="E7" s="41" t="s">
        <v>64</v>
      </c>
    </row>
    <row r="8" customFormat="false" ht="15" hidden="false" customHeight="false" outlineLevel="0" collapsed="false">
      <c r="B8" s="55" t="s">
        <v>219</v>
      </c>
      <c r="C8" s="56" t="n">
        <f aca="false">'Worked Examples'!C11</f>
        <v>441</v>
      </c>
      <c r="D8" s="57" t="n">
        <v>441</v>
      </c>
      <c r="E8" s="58" t="str">
        <f aca="false">IF(ISNUMBER(C8),IF(ROUND(C8,2)=ROUND(D8,2),"PASS","FAIL"),"FAIL")</f>
        <v>PASS</v>
      </c>
    </row>
    <row r="9" customFormat="false" ht="15" hidden="false" customHeight="false" outlineLevel="0" collapsed="false">
      <c r="B9" s="55" t="s">
        <v>220</v>
      </c>
      <c r="C9" s="56" t="n">
        <f aca="false">'Worked Examples'!C12</f>
        <v>2891</v>
      </c>
      <c r="D9" s="57" t="n">
        <v>2891</v>
      </c>
      <c r="E9" s="58" t="str">
        <f aca="false">IF(ISNUMBER(C9),IF(ROUND(C9,2)=ROUND(D9,2),"PASS","FAIL"),"FAIL")</f>
        <v>PASS</v>
      </c>
    </row>
    <row r="10" customFormat="false" ht="15" hidden="false" customHeight="false" outlineLevel="0" collapsed="false">
      <c r="B10" s="55" t="s">
        <v>221</v>
      </c>
      <c r="C10" s="56" t="n">
        <f aca="false">'Worked Examples'!C13</f>
        <v>2009</v>
      </c>
      <c r="D10" s="57" t="n">
        <v>2009</v>
      </c>
      <c r="E10" s="58" t="str">
        <f aca="false">IF(ISNUMBER(C10),IF(ROUND(C10,2)=ROUND(D10,2),"PASS","FAIL"),"FAIL")</f>
        <v>PASS</v>
      </c>
    </row>
    <row r="11" customFormat="false" ht="15" hidden="false" customHeight="false" outlineLevel="0" collapsed="false">
      <c r="B11" s="55" t="s">
        <v>222</v>
      </c>
      <c r="C11" s="59" t="n">
        <f aca="false">'Worked Examples'!C19</f>
        <v>0.7</v>
      </c>
      <c r="D11" s="60" t="n">
        <v>0.7</v>
      </c>
      <c r="E11" s="58" t="str">
        <f aca="false">IF(ISNUMBER(C11),IF(ROUND(C11,4)=ROUND(D11,4),"PASS","FAIL"),"FAIL")</f>
        <v>PASS</v>
      </c>
    </row>
    <row r="12" customFormat="false" ht="15" hidden="false" customHeight="false" outlineLevel="0" collapsed="false">
      <c r="B12" s="55" t="s">
        <v>223</v>
      </c>
      <c r="C12" s="61" t="n">
        <f aca="false">'Worked Examples'!C26</f>
        <v>0.15</v>
      </c>
      <c r="D12" s="62" t="n">
        <v>0.15</v>
      </c>
      <c r="E12" s="58" t="str">
        <f aca="false">IF(ISNUMBER(C12),IF(ROUND(C12,4)=ROUND(D12,4),"PASS","FAIL"),"FAIL")</f>
        <v>PASS</v>
      </c>
    </row>
    <row r="13" customFormat="false" ht="15" hidden="false" customHeight="false" outlineLevel="0" collapsed="false">
      <c r="B13" s="55" t="s">
        <v>224</v>
      </c>
      <c r="C13" s="61" t="n">
        <f aca="false">'Worked Examples'!C27</f>
        <v>-0.130434782608696</v>
      </c>
      <c r="D13" s="62" t="n">
        <v>-0.1304</v>
      </c>
      <c r="E13" s="58" t="str">
        <f aca="false">IF(ISNUMBER(C13),IF(ROUND(C13,4)=ROUND(D13,4),"PASS","FAIL"),"FAIL")</f>
        <v>PASS</v>
      </c>
    </row>
    <row r="14" customFormat="false" ht="15" hidden="false" customHeight="false" outlineLevel="0" collapsed="false">
      <c r="B14" s="55" t="s">
        <v>225</v>
      </c>
      <c r="C14" s="56" t="n">
        <f aca="false">'Worked Examples'!C33</f>
        <v>1</v>
      </c>
      <c r="D14" s="57" t="n">
        <v>1</v>
      </c>
      <c r="E14" s="58" t="str">
        <f aca="false">IF(ISNUMBER(C14),IF(ROUND(C14,2)=ROUND(D14,2),"PASS","FAIL"),"FAIL")</f>
        <v>PASS</v>
      </c>
    </row>
    <row r="15" customFormat="false" ht="15" hidden="false" customHeight="false" outlineLevel="0" collapsed="false">
      <c r="B15" s="55" t="s">
        <v>226</v>
      </c>
      <c r="C15" s="61" t="n">
        <f aca="false">'Worked Examples'!C34</f>
        <v>0.25</v>
      </c>
      <c r="D15" s="62" t="n">
        <v>0.25</v>
      </c>
      <c r="E15" s="58" t="str">
        <f aca="false">IF(ISNUMBER(C15),IF(ROUND(C15,4)=ROUND(D15,4),"PASS","FAIL"),"FAIL")</f>
        <v>PASS</v>
      </c>
    </row>
    <row r="16" customFormat="false" ht="15.75" hidden="false" customHeight="true" outlineLevel="0" collapsed="false">
      <c r="B16" s="55" t="s">
        <v>227</v>
      </c>
      <c r="C16" s="63"/>
      <c r="D16" s="63"/>
      <c r="E16" s="58" t="str">
        <f aca="false">IF(AND(ISNUMBER(Of_Result),N(Of_Num)&lt;&gt;0),IF(ABS(Of_Result/Of_Num-Of_Pct)&lt;0.000000001,"PASS","FAIL"),"N/A")</f>
        <v>PASS</v>
      </c>
    </row>
    <row r="17" customFormat="false" ht="15.75" hidden="false" customHeight="true" outlineLevel="0" collapsed="false">
      <c r="B17" s="55" t="s">
        <v>228</v>
      </c>
      <c r="C17" s="63"/>
      <c r="D17" s="63"/>
      <c r="E17" s="58" t="str">
        <f aca="false">IF(ISNUMBER(Wh_Rest),IF(ABS(Wh_Part+Wh_Rest-Wh_Whole)&lt;0.000001,"PASS","FAIL"),"N/A")</f>
        <v>PASS</v>
      </c>
    </row>
    <row r="18" customFormat="false" ht="27.75" hidden="false" customHeight="true" outlineLevel="0" collapsed="false">
      <c r="B18" s="55" t="s">
        <v>229</v>
      </c>
      <c r="C18" s="63"/>
      <c r="D18" s="63"/>
      <c r="E18" s="58" t="str">
        <f aca="false">IF(ISNUMBER(Ch_Back),IF(ABS(Ch_New+Ch_Back*ABS(Ch_New)-Ch_Old)&lt;0.000001*MAX(1,ABS(Ch_Old)),"PASS","FAIL"),"N/A")</f>
        <v>PASS</v>
      </c>
    </row>
    <row r="19" customFormat="false" ht="27.75" hidden="false" customHeight="true" outlineLevel="0" collapsed="false">
      <c r="B19" s="55" t="s">
        <v>230</v>
      </c>
      <c r="C19" s="63"/>
      <c r="D19" s="63"/>
      <c r="E19" s="58" t="str">
        <f aca="false">IF(ISNUMBER(Rv_Orig),IF(ABS(Rv_Orig*(1+Rv_Pct)-Rv_After)&lt;0.000001,"PASS","FAIL"),"N/A")</f>
        <v>PASS</v>
      </c>
    </row>
    <row r="20" customFormat="false" ht="27.75" hidden="false" customHeight="true" outlineLevel="0" collapsed="false">
      <c r="B20" s="55" t="s">
        <v>231</v>
      </c>
      <c r="C20" s="63"/>
      <c r="D20" s="63"/>
      <c r="E20" s="58" t="str">
        <f aca="false">IF(ISNUMBER(Tb_Comp),IF(ABS(Tb_First*(1+Tb_Comp)^(Tb_Count-1)-Tb_Last)&lt;0.000001*ABS(Tb_Last),"PASS","FAIL"),"N/A")</f>
        <v>PASS</v>
      </c>
    </row>
    <row r="22" customFormat="false" ht="15" hidden="false" customHeight="false" outlineLevel="0" collapsed="false">
      <c r="B22" s="64" t="s">
        <v>232</v>
      </c>
      <c r="E22" s="65" t="str">
        <f aca="false">IF(AND(COUNTIF(E8:E20,"FAIL")=0,SUMPRODUCT(--ISERROR(C8:E20))=0),"ALL PASS","REVIEW")</f>
        <v>ALL PASS</v>
      </c>
    </row>
    <row r="24" customFormat="false" ht="43.5" hidden="false" customHeight="true" outlineLevel="0" collapsed="false">
      <c r="B24" s="20" t="s">
        <v>233</v>
      </c>
      <c r="C24" s="20"/>
      <c r="D24" s="20"/>
      <c r="E24" s="20"/>
    </row>
  </sheetData>
  <mergeCells count="1">
    <mergeCell ref="B24:E24"/>
  </mergeCells>
  <conditionalFormatting sqref="E8">
    <cfRule type="expression" priority="2" aboveAverage="0" equalAverage="0" bottom="0" percent="0" rank="0" text="" dxfId="2">
      <formula>E8="FAIL"</formula>
    </cfRule>
  </conditionalFormatting>
  <conditionalFormatting sqref="E9">
    <cfRule type="expression" priority="3" aboveAverage="0" equalAverage="0" bottom="0" percent="0" rank="0" text="" dxfId="2">
      <formula>E9="FAIL"</formula>
    </cfRule>
  </conditionalFormatting>
  <conditionalFormatting sqref="E10">
    <cfRule type="expression" priority="4" aboveAverage="0" equalAverage="0" bottom="0" percent="0" rank="0" text="" dxfId="2">
      <formula>E10="FAIL"</formula>
    </cfRule>
  </conditionalFormatting>
  <conditionalFormatting sqref="E11">
    <cfRule type="expression" priority="5" aboveAverage="0" equalAverage="0" bottom="0" percent="0" rank="0" text="" dxfId="2">
      <formula>E11="FAIL"</formula>
    </cfRule>
  </conditionalFormatting>
  <conditionalFormatting sqref="E12">
    <cfRule type="expression" priority="6" aboveAverage="0" equalAverage="0" bottom="0" percent="0" rank="0" text="" dxfId="2">
      <formula>E12="FAIL"</formula>
    </cfRule>
  </conditionalFormatting>
  <conditionalFormatting sqref="E13">
    <cfRule type="expression" priority="7" aboveAverage="0" equalAverage="0" bottom="0" percent="0" rank="0" text="" dxfId="2">
      <formula>E13="FAIL"</formula>
    </cfRule>
  </conditionalFormatting>
  <conditionalFormatting sqref="E14">
    <cfRule type="expression" priority="8" aboveAverage="0" equalAverage="0" bottom="0" percent="0" rank="0" text="" dxfId="2">
      <formula>E14="FAIL"</formula>
    </cfRule>
  </conditionalFormatting>
  <conditionalFormatting sqref="E15">
    <cfRule type="expression" priority="9" aboveAverage="0" equalAverage="0" bottom="0" percent="0" rank="0" text="" dxfId="2">
      <formula>E15="FAIL"</formula>
    </cfRule>
  </conditionalFormatting>
  <conditionalFormatting sqref="E16">
    <cfRule type="expression" priority="10" aboveAverage="0" equalAverage="0" bottom="0" percent="0" rank="0" text="" dxfId="2">
      <formula>E16="FAIL"</formula>
    </cfRule>
  </conditionalFormatting>
  <conditionalFormatting sqref="E17">
    <cfRule type="expression" priority="11" aboveAverage="0" equalAverage="0" bottom="0" percent="0" rank="0" text="" dxfId="2">
      <formula>E17="FAIL"</formula>
    </cfRule>
  </conditionalFormatting>
  <conditionalFormatting sqref="E18">
    <cfRule type="expression" priority="12" aboveAverage="0" equalAverage="0" bottom="0" percent="0" rank="0" text="" dxfId="2">
      <formula>E18="FAIL"</formula>
    </cfRule>
  </conditionalFormatting>
  <conditionalFormatting sqref="E19">
    <cfRule type="expression" priority="13" aboveAverage="0" equalAverage="0" bottom="0" percent="0" rank="0" text="" dxfId="2">
      <formula>E19="FAIL"</formula>
    </cfRule>
  </conditionalFormatting>
  <conditionalFormatting sqref="E20">
    <cfRule type="expression" priority="14" aboveAverage="0" equalAverage="0" bottom="0" percent="0" rank="0" text="" dxfId="2">
      <formula>E20="FAIL"</formula>
    </cfRule>
  </conditionalFormatting>
  <conditionalFormatting sqref="E22">
    <cfRule type="expression" priority="15" aboveAverage="0" equalAverage="0" bottom="0" percent="0" rank="0" text="" dxfId="3">
      <formula>E22="REVIEW"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2026-10-04T07:09:34Z</dcterms:created>
  <dc:creator>BabaDigit</dc:creator>
  <dc:description/>
  <cp:keywords>percentage calculator percentage change percentage increase percentage decrease percentage points Excel</cp:keywords>
  <dc:language>en-US</dc:language>
  <cp:lastModifiedBy/>
  <dcterms:modified xsi:type="dcterms:W3CDTF">2026-10-04T07:09:34Z</dcterms:modified>
  <cp:revision>0</cp:revision>
  <dc:subject>Percentage of a number, what percentage, percentage change</dc:subject>
  <dc:title>BabaDigit Percentage Calculator</dc:title>
</cp:coreProperties>
</file>

<file path=docProps/custom.xml><?xml version="1.0" encoding="utf-8"?>
<Properties xmlns="http://schemas.openxmlformats.org/officeDocument/2006/custom-properties" xmlns:vt="http://schemas.openxmlformats.org/officeDocument/2006/docPropsVTypes"/>
</file>