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up" sheetId="2" state="visible" r:id="rId4"/>
    <sheet name="Expenses" sheetId="3" state="visible" r:id="rId5"/>
    <sheet name="Monthly Summary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<sst xmlns="http://schemas.openxmlformats.org/spreadsheetml/2006/main" count="206" uniqueCount="141">
  <si>
    <t xml:space="preserve">Personal Expense Tracker</t>
  </si>
  <si>
    <t xml:space="preserve">Free Excel workbook by BabaDigit · babadigit.com</t>
  </si>
  <si>
    <t xml:space="preserve">Status of your data</t>
  </si>
  <si>
    <t xml:space="preserve">What this workbook does</t>
  </si>
  <si>
    <t xml:space="preserve">Log everyday household purchases as they happen and see where your money goes — by category and by month.</t>
  </si>
  <si>
    <t xml:space="preserve">Simple by design: one row per purchase, your own categories, and a clear monthly summary.</t>
  </si>
  <si>
    <t xml:space="preserve">How to use it — 3 steps</t>
  </si>
  <si>
    <t xml:space="preserve">1.  Setup — choose your currency and the year, and adjust the category list to suit your household.</t>
  </si>
  <si>
    <t xml:space="preserve">2.  Expenses — add one row per purchase: date, short description, category (dropdown) and amount.</t>
  </si>
  <si>
    <t xml:space="preserve">3.  Monthly Summary — see spending by category for each month, the year total and each category's share. Confirm the Checks sheet reads OK.</t>
  </si>
  <si>
    <t xml:space="preserve">How it is calculated</t>
  </si>
  <si>
    <t xml:space="preserve">Each purchase is counted in the month of its date, for the year set on the Setup sheet. Purchases dated in other years are not counted.</t>
  </si>
  <si>
    <t xml:space="preserve">Purchases with no category, or a category that is not in your list, appear as 'Uncategorised or not in list' so no money goes missing from the totals.</t>
  </si>
  <si>
    <t xml:space="preserve">Share of year = category total ÷ total spent in the year.</t>
  </si>
  <si>
    <t xml:space="preserve">Good to know</t>
  </si>
  <si>
    <t xml:space="preserve">Room for 500 purchases — use one file per year. No macros, no internet connection needed. Sheets are protected without a password.</t>
  </si>
  <si>
    <t xml:space="preserve">The workbook opens with SAMPLE DATA for an illustrative household (January–March). It is not real data — select the yellow cells and press Delete to start fresh.</t>
  </si>
  <si>
    <t xml:space="preserve">Pairs with the free BabaDigit Personal Budget Planner: this tracker records each purchase; the planner compares monthly totals with your budget. A personal tool, not financial advice.</t>
  </si>
  <si>
    <t xml:space="preserve">Sheets in this workbook</t>
  </si>
  <si>
    <t xml:space="preserve">Setup</t>
  </si>
  <si>
    <t xml:space="preserve">Currency, year and your categories</t>
  </si>
  <si>
    <t xml:space="preserve">Expenses</t>
  </si>
  <si>
    <t xml:space="preserve">One row per purchase — up to 500</t>
  </si>
  <si>
    <t xml:space="preserve">Monthly Summary</t>
  </si>
  <si>
    <t xml:space="preserve">Spending by category and month, totals and chart</t>
  </si>
  <si>
    <t xml:space="preserve">Checks</t>
  </si>
  <si>
    <t xml:space="preserve">12 data-quality and reconciliation checks</t>
  </si>
  <si>
    <t xml:space="preserve">© BabaDigit · Free for personal and household use · General information only, not financial advice · Version 1.0</t>
  </si>
  <si>
    <t xml:space="preserve">Setup — currency, year and your categories</t>
  </si>
  <si>
    <t xml:space="preserve">Yellow cells with blue text are inputs. SAMPLE DATA is included for illustration — replace it with your own.</t>
  </si>
  <si>
    <t xml:space="preserve">Currency</t>
  </si>
  <si>
    <t xml:space="preserve">USD</t>
  </si>
  <si>
    <t xml:space="preserve">Shown in headings.</t>
  </si>
  <si>
    <t xml:space="preserve">Year you are tracking</t>
  </si>
  <si>
    <t xml:space="preserve">The summary shows January–December of this year. Use one file per year.</t>
  </si>
  <si>
    <t xml:space="preserve">Expense categories (up to 20) — used in the dropdown on the Expenses sheet</t>
  </si>
  <si>
    <t xml:space="preserve">Groceries</t>
  </si>
  <si>
    <t xml:space="preserve">Dining out &amp; takeaway</t>
  </si>
  <si>
    <t xml:space="preserve">Transport &amp; fuel</t>
  </si>
  <si>
    <t xml:space="preserve">Utilities</t>
  </si>
  <si>
    <t xml:space="preserve">Phone &amp; internet</t>
  </si>
  <si>
    <t xml:space="preserve">Rent / housing</t>
  </si>
  <si>
    <t xml:space="preserve">Health &amp; medicines</t>
  </si>
  <si>
    <t xml:space="preserve">Personal care</t>
  </si>
  <si>
    <t xml:space="preserve">Clothing</t>
  </si>
  <si>
    <t xml:space="preserve">Children &amp; education</t>
  </si>
  <si>
    <t xml:space="preserve">Entertainment &amp; subscriptions</t>
  </si>
  <si>
    <t xml:space="preserve">Gifts &amp; donations</t>
  </si>
  <si>
    <t xml:space="preserve">Household items</t>
  </si>
  <si>
    <t xml:space="preserve">Travel</t>
  </si>
  <si>
    <t xml:space="preserve">Other</t>
  </si>
  <si>
    <t xml:space="preserve">Rename, add or delete categories here. Expenses already logged under a removed category appear as 'Uncategorised or not in list' in the summary.</t>
  </si>
  <si>
    <t xml:space="preserve">Expenses — one row per purchase</t>
  </si>
  <si>
    <t xml:space="preserve">Logged this year</t>
  </si>
  <si>
    <t xml:space="preserve">Total this year</t>
  </si>
  <si>
    <t xml:space="preserve">Date</t>
  </si>
  <si>
    <t xml:space="preserve">Description</t>
  </si>
  <si>
    <t xml:space="preserve">Category</t>
  </si>
  <si>
    <t xml:space="preserve">Amount</t>
  </si>
  <si>
    <t xml:space="preserve">Note (optional)</t>
  </si>
  <si>
    <t xml:space="preserve">month (helper)</t>
  </si>
  <si>
    <t xml:space="preserve">Rent</t>
  </si>
  <si>
    <t xml:space="preserve">Weekly shop</t>
  </si>
  <si>
    <t xml:space="preserve">Fuel</t>
  </si>
  <si>
    <t xml:space="preserve">Electricity bill</t>
  </si>
  <si>
    <t xml:space="preserve">Mobile and home internet</t>
  </si>
  <si>
    <t xml:space="preserve">Pizza night</t>
  </si>
  <si>
    <t xml:space="preserve">Pharmacy</t>
  </si>
  <si>
    <t xml:space="preserve">Streaming subscription</t>
  </si>
  <si>
    <t xml:space="preserve">School books</t>
  </si>
  <si>
    <t xml:space="preserve">Bus pass</t>
  </si>
  <si>
    <t xml:space="preserve">Haircut</t>
  </si>
  <si>
    <t xml:space="preserve">Birthday gift</t>
  </si>
  <si>
    <t xml:space="preserve">Coffee with friends</t>
  </si>
  <si>
    <t xml:space="preserve">Water bill</t>
  </si>
  <si>
    <t xml:space="preserve">Winter jacket</t>
  </si>
  <si>
    <t xml:space="preserve">Light bulbs and cleaning</t>
  </si>
  <si>
    <t xml:space="preserve">Doctor visit</t>
  </si>
  <si>
    <t xml:space="preserve">Family dinner out</t>
  </si>
  <si>
    <t xml:space="preserve">Weekend trip – hotel</t>
  </si>
  <si>
    <t xml:space="preserve">Charity donation</t>
  </si>
  <si>
    <t xml:space="preserve">Monthly Summary — where the money went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</si>
  <si>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</si>
  <si>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</si>
  <si>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</si>
  <si>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</si>
  <si>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</si>
  <si>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</si>
  <si>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</si>
  <si>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</si>
  <si>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</si>
  <si>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</si>
  <si>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</si>
  <si>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</si>
  <si>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Year total</t>
  </si>
  <si>
    <t xml:space="preserve">Share of year</t>
  </si>
  <si>
    <t xml:space="preserve">Uncategorised or not in list</t>
  </si>
  <si>
    <t xml:space="preserve">Total spent</t>
  </si>
  <si>
    <t xml:space="preserve">Number of purchases</t>
  </si>
  <si>
    <t xml:space="preserve">Average purchase</t>
  </si>
  <si>
    <t xml:space="preserve">At a glance</t>
  </si>
  <si>
    <t xml:space="preserve">Biggest category this year</t>
  </si>
  <si>
    <t xml:space="preserve">Amount in biggest category</t>
  </si>
  <si>
    <t xml:space="preserve">Highest-spending month</t>
  </si>
  <si>
    <t xml:space="preserve">Average per month (months with spending)</t>
  </si>
  <si>
    <t xml:space="preserve">Tip: copy each month's category totals into the Actuals sheet of the free BabaDigit Personal Budget Planner to compare them with your budget.</t>
  </si>
  <si>
    <t xml:space="preserve">Checks — data quality</t>
  </si>
  <si>
    <t xml:space="preserve">Every check should read OK. 'Info' lines are for your attention, not errors.</t>
  </si>
  <si>
    <t xml:space="preserve">Overall</t>
  </si>
  <si>
    <t xml:space="preserve">#</t>
  </si>
  <si>
    <t xml:space="preserve">Check</t>
  </si>
  <si>
    <t xml:space="preserve">Result</t>
  </si>
  <si>
    <t xml:space="preserve">Status</t>
  </si>
  <si>
    <t xml:space="preserve">Severity</t>
  </si>
  <si>
    <t xml:space="preserve">What it means / how to fix</t>
  </si>
  <si>
    <t xml:space="preserve">Setup: currency entered</t>
  </si>
  <si>
    <t xml:space="preserve">Warning</t>
  </si>
  <si>
    <t xml:space="preserve">Type a currency on the Setup sheet.</t>
  </si>
  <si>
    <t xml:space="preserve">Setup: year is valid</t>
  </si>
  <si>
    <t xml:space="preserve">Error</t>
  </si>
  <si>
    <t xml:space="preserve">Enter a four-digit year on the Setup sheet.</t>
  </si>
  <si>
    <t xml:space="preserve">Setup: at least one category</t>
  </si>
  <si>
    <t xml:space="preserve">Add your categories on the Setup sheet.</t>
  </si>
  <si>
    <t xml:space="preserve">Setup: duplicate category names</t>
  </si>
  <si>
    <t xml:space="preserve">Give each category a unique name.</t>
  </si>
  <si>
    <t xml:space="preserve">Dates that are not valid dates</t>
  </si>
  <si>
    <t xml:space="preserve">Re-type these dates (shaded red) — rows without a valid date are not counted.</t>
  </si>
  <si>
    <t xml:space="preserve">Amounts that are text</t>
  </si>
  <si>
    <t xml:space="preserve">Re-type these amounts as numbers (shaded red) — they are not counted.</t>
  </si>
  <si>
    <t xml:space="preserve">Negative amounts</t>
  </si>
  <si>
    <t xml:space="preserve">Enter purchases as positive amounts. Record a refund by reducing the original amount.</t>
  </si>
  <si>
    <t xml:space="preserve">Amounts without a date</t>
  </si>
  <si>
    <t xml:space="preserve">Add the date — undated purchases are not counted in the summary.</t>
  </si>
  <si>
    <t xml:space="preserve">Purchases without a category or with a category not in the list</t>
  </si>
  <si>
    <t xml:space="preserve">Choose a category from the dropdown (cells shaded amber). They appear as 'Uncategorised' in the summary.</t>
  </si>
  <si>
    <t xml:space="preserve">Info: purchases dated outside the tracking year</t>
  </si>
  <si>
    <t xml:space="preserve">Info</t>
  </si>
  <si>
    <t xml:space="preserve">Not counted in this year's summary. Check the year on the Setup sheet or the dates.</t>
  </si>
  <si>
    <t xml:space="preserve">Summary total = all purchases dated in the year</t>
  </si>
  <si>
    <t xml:space="preserve">The summary does not reconcile — the sheet structure may have been edited.</t>
  </si>
  <si>
    <t xml:space="preserve">Category rows + uncategorised = monthly totals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</si>
</sst>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.00;[RED]\-#,##0.00;\-"/>
    <numFmt numFmtId="167" formatCode="dd\ mmm\ yyyy"/>
    <numFmt numFmtId="168" formatCode="General"/>
    <numFmt numFmtId="169" formatCode="0.0%;[RED]\-0.0%;\-"/>
    <numFmt numFmtId="170" formatCode="#,##0.##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2563EB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1"/>
      <color rgb="FF2563EB"/>
      <name val="Arial"/>
      <family val="0"/>
      <charset val="1"/>
    </font>
    <font>
      <i val="true"/>
      <sz val="8"/>
      <color rgb="FF64748B"/>
      <name val="Arial"/>
      <family val="0"/>
      <charset val="1"/>
    </font>
    <font>
      <sz val="10"/>
      <color rgb="FF2563EB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000000"/>
      <name val="Arial"/>
      <family val="0"/>
      <charset val="1"/>
    </font>
    <font>
      <sz val="9"/>
      <color rgb="FF64748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FFF8E1"/>
        <bgColor rgb="FFFEF3C7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1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11" fillId="3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15803D"/>
      </font>
    </dxf>
    <dxf>
      <font>
        <name val="Arial"/>
        <charset val="1"/>
        <family val="0"/>
        <b val="1"/>
        <color rgb="FFB91C1C"/>
      </font>
    </dxf>
    <dxf>
      <fill>
        <patternFill>
          <bgColor rgb="FFFECACA"/>
        </patternFill>
      </fill>
    </dxf>
    <dxf>
      <fill>
        <patternFill>
          <bgColor rgb="FFFEF3C7"/>
        </patternFill>
      </fill>
    </dxf>
    <dxf>
      <fill>
        <patternFill>
          <bgColor rgb="FFDCFCE7"/>
        </patternFill>
      </fill>
    </dxf>
    <dxf>
      <fill>
        <patternFill>
          <bgColor rgb="FFDBEAF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DCFCE7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AFE"/>
      <rgbColor rgb="FFEFF6FF"/>
      <rgbColor rgb="FFFEF3C7"/>
      <rgbColor rgb="FF99CCFF"/>
      <rgbColor rgb="FFFF99CC"/>
      <rgbColor rgb="FFCC99FF"/>
      <rgbColor rgb="FFFECACA"/>
      <rgbColor rgb="FF2563EB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 spent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2563e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Summary'!$B$4:$M$4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Summary'!$B$27:$M$27</c:f>
              <c:numCache>
                <c:formatCode>#,##0.00;[RED]\-#,##0.00;\-</c:formatCode>
                <c:ptCount val="12"/>
                <c:pt idx="0">
                  <c:v>2014.94</c:v>
                </c:pt>
                <c:pt idx="1">
                  <c:v>1771.58</c:v>
                </c:pt>
                <c:pt idx="2">
                  <c:v>1767.34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8155722"/>
        <c:axId val="74686460"/>
      </c:barChart>
      <c:catAx>
        <c:axId val="581557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686460"/>
        <c:crosses val="autoZero"/>
        <c:auto val="1"/>
        <c:lblAlgn val="ctr"/>
        <c:lblOffset val="100"/>
        <c:noMultiLvlLbl val="0"/>
      </c:catAx>
      <c:valAx>
        <c:axId val="746864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[RED]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15572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30</xdr:row>
      <xdr:rowOff>0</xdr:rowOff>
    </xdr:from>
    <xdr:to>
      <xdr:col>16</xdr:col>
      <xdr:colOff>453960</xdr:colOff>
      <xdr:row>43</xdr:row>
      <xdr:rowOff>43200</xdr:rowOff>
    </xdr:to>
    <xdr:graphicFrame>
      <xdr:nvGraphicFramePr>
        <xdr:cNvPr id="0" name="Chart 1"/>
        <xdr:cNvGraphicFramePr/>
      </xdr:nvGraphicFramePr>
      <xdr:xfrm>
        <a:off x="6557040" y="5991120"/>
        <a:ext cx="71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BabaDigit-Personal-Expense-Tracker.xlsx" TargetMode="External"/><Relationship Id="rId2" Type="http://schemas.openxmlformats.org/officeDocument/2006/relationships/hyperlink" Target="BabaDigit-Personal-Expense-Tracker.xlsx" TargetMode="External"/><Relationship Id="rId3" Type="http://schemas.openxmlformats.org/officeDocument/2006/relationships/hyperlink" Target="BabaDigit-Personal-Expense-Tracker.xlsx" TargetMode="External"/><Relationship Id="rId4" Type="http://schemas.openxmlformats.org/officeDocument/2006/relationships/hyperlink" Target="BabaDigit-Personal-Expense-Tracker.xlsx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60"/>
    <col collapsed="false" customWidth="true" hidden="false" outlineLevel="0" max="4" min="4" style="0" width="40"/>
  </cols>
  <sheetData>
    <row r="1" customFormat="false" ht="30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  <c r="C4" s="3" t="str">
        <f aca="false">Checks!C4</f>
        <v>✓ All checks passed</v>
      </c>
    </row>
    <row r="6" customFormat="false" ht="15" hidden="false" customHeight="false" outlineLevel="0" collapsed="false">
      <c r="B6" s="4" t="s">
        <v>3</v>
      </c>
    </row>
    <row r="7" customFormat="false" ht="15.75" hidden="false" customHeight="true" outlineLevel="0" collapsed="false">
      <c r="B7" s="5" t="s">
        <v>4</v>
      </c>
      <c r="C7" s="5"/>
      <c r="D7" s="5"/>
    </row>
    <row r="8" customFormat="false" ht="15.75" hidden="false" customHeight="true" outlineLevel="0" collapsed="false">
      <c r="B8" s="5" t="s">
        <v>5</v>
      </c>
      <c r="C8" s="5"/>
      <c r="D8" s="5"/>
    </row>
    <row r="10" customFormat="false" ht="15" hidden="false" customHeight="false" outlineLevel="0" collapsed="false">
      <c r="B10" s="4" t="s">
        <v>6</v>
      </c>
    </row>
    <row r="11" customFormat="false" ht="15.75" hidden="false" customHeight="true" outlineLevel="0" collapsed="false">
      <c r="B11" s="5" t="s">
        <v>7</v>
      </c>
      <c r="C11" s="5"/>
      <c r="D11" s="5"/>
    </row>
    <row r="12" customFormat="false" ht="15.75" hidden="false" customHeight="true" outlineLevel="0" collapsed="false">
      <c r="B12" s="5" t="s">
        <v>8</v>
      </c>
      <c r="C12" s="5"/>
      <c r="D12" s="5"/>
    </row>
    <row r="13" customFormat="false" ht="30" hidden="false" customHeight="true" outlineLevel="0" collapsed="false">
      <c r="B13" s="5" t="s">
        <v>9</v>
      </c>
      <c r="C13" s="5"/>
      <c r="D13" s="5"/>
    </row>
    <row r="15" customFormat="false" ht="15" hidden="false" customHeight="false" outlineLevel="0" collapsed="false">
      <c r="B15" s="4" t="s">
        <v>10</v>
      </c>
    </row>
    <row r="16" customFormat="false" ht="30" hidden="false" customHeight="true" outlineLevel="0" collapsed="false">
      <c r="B16" s="5" t="s">
        <v>11</v>
      </c>
      <c r="C16" s="5"/>
      <c r="D16" s="5"/>
    </row>
    <row r="17" customFormat="false" ht="30" hidden="false" customHeight="true" outlineLevel="0" collapsed="false">
      <c r="B17" s="5" t="s">
        <v>12</v>
      </c>
      <c r="C17" s="5"/>
      <c r="D17" s="5"/>
    </row>
    <row r="18" customFormat="false" ht="15.75" hidden="false" customHeight="true" outlineLevel="0" collapsed="false">
      <c r="B18" s="5" t="s">
        <v>13</v>
      </c>
      <c r="C18" s="5"/>
      <c r="D18" s="5"/>
    </row>
    <row r="20" customFormat="false" ht="15" hidden="false" customHeight="false" outlineLevel="0" collapsed="false">
      <c r="B20" s="4" t="s">
        <v>14</v>
      </c>
    </row>
    <row r="21" customFormat="false" ht="30" hidden="false" customHeight="true" outlineLevel="0" collapsed="false">
      <c r="B21" s="5" t="s">
        <v>15</v>
      </c>
      <c r="C21" s="5"/>
      <c r="D21" s="5"/>
    </row>
    <row r="22" customFormat="false" ht="30" hidden="false" customHeight="true" outlineLevel="0" collapsed="false">
      <c r="B22" s="5" t="s">
        <v>16</v>
      </c>
      <c r="C22" s="5"/>
      <c r="D22" s="5"/>
    </row>
    <row r="23" customFormat="false" ht="30" hidden="false" customHeight="true" outlineLevel="0" collapsed="false">
      <c r="B23" s="5" t="s">
        <v>17</v>
      </c>
      <c r="C23" s="5"/>
      <c r="D23" s="5"/>
    </row>
    <row r="25" customFormat="false" ht="15" hidden="false" customHeight="false" outlineLevel="0" collapsed="false">
      <c r="B25" s="4" t="s">
        <v>18</v>
      </c>
    </row>
    <row r="26" customFormat="false" ht="15" hidden="false" customHeight="false" outlineLevel="0" collapsed="false">
      <c r="B26" s="6" t="s">
        <v>19</v>
      </c>
      <c r="C26" s="7" t="s">
        <v>20</v>
      </c>
      <c r="D26" s="7"/>
    </row>
    <row r="27" customFormat="false" ht="15" hidden="false" customHeight="false" outlineLevel="0" collapsed="false">
      <c r="B27" s="6" t="s">
        <v>21</v>
      </c>
      <c r="C27" s="7" t="s">
        <v>22</v>
      </c>
      <c r="D27" s="7"/>
    </row>
    <row r="28" customFormat="false" ht="15" hidden="false" customHeight="false" outlineLevel="0" collapsed="false">
      <c r="B28" s="6" t="s">
        <v>23</v>
      </c>
      <c r="C28" s="7" t="s">
        <v>24</v>
      </c>
      <c r="D28" s="7"/>
    </row>
    <row r="29" customFormat="false" ht="15" hidden="false" customHeight="false" outlineLevel="0" collapsed="false">
      <c r="B29" s="6" t="s">
        <v>25</v>
      </c>
      <c r="C29" s="7" t="s">
        <v>26</v>
      </c>
      <c r="D29" s="7"/>
    </row>
    <row r="31" customFormat="false" ht="15" hidden="false" customHeight="false" outlineLevel="0" collapsed="false">
      <c r="B31" s="8" t="s">
        <v>27</v>
      </c>
    </row>
  </sheetData>
  <sheetProtection sheet="true" formatColumns="false" formatRows="false"/>
  <mergeCells count="16">
    <mergeCell ref="A1:D1"/>
    <mergeCell ref="B7:D7"/>
    <mergeCell ref="B8:D8"/>
    <mergeCell ref="B11:D11"/>
    <mergeCell ref="B12:D12"/>
    <mergeCell ref="B13:D13"/>
    <mergeCell ref="B16:D16"/>
    <mergeCell ref="B17:D17"/>
    <mergeCell ref="B18:D18"/>
    <mergeCell ref="B21:D21"/>
    <mergeCell ref="B22:D22"/>
    <mergeCell ref="B23:D23"/>
    <mergeCell ref="C26:D26"/>
    <mergeCell ref="C27:D27"/>
    <mergeCell ref="C28:D28"/>
    <mergeCell ref="C29:D29"/>
  </mergeCells>
  <conditionalFormatting sqref="C4">
    <cfRule type="expression" priority="2" aboveAverage="0" equalAverage="0" bottom="0" percent="0" rank="0" text="" dxfId="0">
      <formula>ISNUMBER(SEARCH("All checks",C4))</formula>
    </cfRule>
    <cfRule type="expression" priority="3" aboveAverage="0" equalAverage="0" bottom="0" percent="0" rank="0" text="" dxfId="1">
      <formula>ISNUMBER(SEARCH("need",C4))</formula>
    </cfRule>
  </conditionalFormatting>
  <hyperlinks>
    <hyperlink ref="B26" r:id="rId1" location="'Setup'!A1" display="Setup"/>
    <hyperlink ref="B27" r:id="rId2" location="'Expenses'!A1" display="Expenses"/>
    <hyperlink ref="B28" r:id="rId3" location="'Monthly%20Summary'!A1" display="Monthly Summary"/>
    <hyperlink ref="B29" r:id="rId4" location="'Checks'!A1" display="Checks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60"/>
  </cols>
  <sheetData>
    <row r="1" customFormat="false" ht="30" hidden="false" customHeight="true" outlineLevel="0" collapsed="false">
      <c r="A1" s="1" t="s">
        <v>28</v>
      </c>
      <c r="B1" s="1"/>
      <c r="C1" s="1"/>
      <c r="D1" s="1"/>
    </row>
    <row r="2" customFormat="false" ht="15" hidden="false" customHeight="false" outlineLevel="0" collapsed="false">
      <c r="A2" s="2" t="s">
        <v>29</v>
      </c>
    </row>
    <row r="5" customFormat="false" ht="15" hidden="false" customHeight="false" outlineLevel="0" collapsed="false">
      <c r="B5" s="9" t="s">
        <v>30</v>
      </c>
      <c r="C5" s="10" t="s">
        <v>31</v>
      </c>
      <c r="D5" s="2" t="s">
        <v>32</v>
      </c>
    </row>
    <row r="6" customFormat="false" ht="15" hidden="false" customHeight="false" outlineLevel="0" collapsed="false">
      <c r="B6" s="9" t="s">
        <v>33</v>
      </c>
      <c r="C6" s="10" t="n">
        <v>2027</v>
      </c>
      <c r="D6" s="2" t="s">
        <v>34</v>
      </c>
    </row>
    <row r="8" customFormat="false" ht="27.75" hidden="false" customHeight="true" outlineLevel="0" collapsed="false">
      <c r="B8" s="11" t="s">
        <v>35</v>
      </c>
      <c r="C8" s="11"/>
    </row>
    <row r="9" customFormat="false" ht="15" hidden="false" customHeight="false" outlineLevel="0" collapsed="false">
      <c r="B9" s="10" t="s">
        <v>36</v>
      </c>
      <c r="C9" s="10"/>
    </row>
    <row r="10" customFormat="false" ht="15" hidden="false" customHeight="false" outlineLevel="0" collapsed="false">
      <c r="B10" s="10" t="s">
        <v>37</v>
      </c>
      <c r="C10" s="10"/>
    </row>
    <row r="11" customFormat="false" ht="15" hidden="false" customHeight="false" outlineLevel="0" collapsed="false">
      <c r="B11" s="10" t="s">
        <v>38</v>
      </c>
      <c r="C11" s="10"/>
    </row>
    <row r="12" customFormat="false" ht="15" hidden="false" customHeight="false" outlineLevel="0" collapsed="false">
      <c r="B12" s="10" t="s">
        <v>39</v>
      </c>
      <c r="C12" s="10"/>
    </row>
    <row r="13" customFormat="false" ht="15" hidden="false" customHeight="false" outlineLevel="0" collapsed="false">
      <c r="B13" s="10" t="s">
        <v>40</v>
      </c>
      <c r="C13" s="10"/>
    </row>
    <row r="14" customFormat="false" ht="15" hidden="false" customHeight="false" outlineLevel="0" collapsed="false">
      <c r="B14" s="10" t="s">
        <v>41</v>
      </c>
      <c r="C14" s="10"/>
    </row>
    <row r="15" customFormat="false" ht="15" hidden="false" customHeight="false" outlineLevel="0" collapsed="false">
      <c r="B15" s="10" t="s">
        <v>42</v>
      </c>
      <c r="C15" s="10"/>
    </row>
    <row r="16" customFormat="false" ht="15" hidden="false" customHeight="false" outlineLevel="0" collapsed="false">
      <c r="B16" s="10" t="s">
        <v>43</v>
      </c>
      <c r="C16" s="10"/>
    </row>
    <row r="17" customFormat="false" ht="15" hidden="false" customHeight="false" outlineLevel="0" collapsed="false">
      <c r="B17" s="10" t="s">
        <v>44</v>
      </c>
      <c r="C17" s="10"/>
    </row>
    <row r="18" customFormat="false" ht="15" hidden="false" customHeight="false" outlineLevel="0" collapsed="false">
      <c r="B18" s="10" t="s">
        <v>45</v>
      </c>
      <c r="C18" s="10"/>
    </row>
    <row r="19" customFormat="false" ht="15" hidden="false" customHeight="false" outlineLevel="0" collapsed="false">
      <c r="B19" s="10" t="s">
        <v>46</v>
      </c>
      <c r="C19" s="10"/>
    </row>
    <row r="20" customFormat="false" ht="15" hidden="false" customHeight="false" outlineLevel="0" collapsed="false">
      <c r="B20" s="10" t="s">
        <v>47</v>
      </c>
      <c r="C20" s="10"/>
    </row>
    <row r="21" customFormat="false" ht="15" hidden="false" customHeight="false" outlineLevel="0" collapsed="false">
      <c r="B21" s="10" t="s">
        <v>48</v>
      </c>
      <c r="C21" s="10"/>
    </row>
    <row r="22" customFormat="false" ht="15" hidden="false" customHeight="false" outlineLevel="0" collapsed="false">
      <c r="B22" s="10" t="s">
        <v>49</v>
      </c>
      <c r="C22" s="10"/>
    </row>
    <row r="23" customFormat="false" ht="15" hidden="false" customHeight="false" outlineLevel="0" collapsed="false">
      <c r="B23" s="10" t="s">
        <v>50</v>
      </c>
      <c r="C23" s="10"/>
    </row>
    <row r="24" customFormat="false" ht="15" hidden="false" customHeight="false" outlineLevel="0" collapsed="false">
      <c r="B24" s="10"/>
      <c r="C24" s="10"/>
    </row>
    <row r="25" customFormat="false" ht="15" hidden="false" customHeight="false" outlineLevel="0" collapsed="false">
      <c r="B25" s="10"/>
      <c r="C25" s="10"/>
    </row>
    <row r="26" customFormat="false" ht="15" hidden="false" customHeight="false" outlineLevel="0" collapsed="false">
      <c r="B26" s="10"/>
      <c r="C26" s="10"/>
    </row>
    <row r="27" customFormat="false" ht="15" hidden="false" customHeight="false" outlineLevel="0" collapsed="false">
      <c r="B27" s="10"/>
      <c r="C27" s="10"/>
    </row>
    <row r="28" customFormat="false" ht="15" hidden="false" customHeight="false" outlineLevel="0" collapsed="false">
      <c r="B28" s="10"/>
      <c r="C28" s="10"/>
    </row>
    <row r="30" customFormat="false" ht="15" hidden="false" customHeight="true" outlineLevel="0" collapsed="false">
      <c r="B30" s="12" t="s">
        <v>51</v>
      </c>
      <c r="C30" s="12"/>
      <c r="D30" s="12"/>
    </row>
    <row r="31" customFormat="false" ht="15" hidden="false" customHeight="false" outlineLevel="0" collapsed="false">
      <c r="B31" s="12"/>
      <c r="C31" s="12"/>
      <c r="D31" s="12"/>
    </row>
  </sheetData>
  <sheetProtection sheet="true" formatColumns="false" formatRows="false"/>
  <mergeCells count="23">
    <mergeCell ref="A1:D1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0:D31"/>
  </mergeCells>
  <dataValidations count="1">
    <dataValidation allowBlank="false" error="Enter a four-digit year." errorStyle="stop" operator="between" showDropDown="false" showErrorMessage="true" showInputMessage="false" sqref="C6" type="whole">
      <formula1>1900</formula1>
      <formula2>2200</formula2>
    </dataValidation>
  </dataValidation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6"/>
    <col collapsed="false" customWidth="true" hidden="false" outlineLevel="0" max="3" min="3" style="0" width="28"/>
    <col collapsed="false" customWidth="true" hidden="false" outlineLevel="0" max="4" min="4" style="0" width="14"/>
    <col collapsed="false" customWidth="true" hidden="false" outlineLevel="0" max="5" min="5" style="0" width="30"/>
    <col collapsed="false" customWidth="true" hidden="false" outlineLevel="0" max="6" min="6" style="0" width="2"/>
    <col collapsed="false" customWidth="true" hidden="true" outlineLevel="0" max="7" min="7" style="0" width="8"/>
  </cols>
  <sheetData>
    <row r="1" customFormat="false" ht="30" hidden="false" customHeight="true" outlineLevel="0" collapsed="false">
      <c r="A1" s="1" t="s">
        <v>52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tr">
        <f aca="false">"Amounts in "&amp;IF(LEN(TRIM(Setup!$C$5))=0,"(currency not set)",Setup!$C$5)&amp;"   ·   SAMPLE DATA is illustrative — select the yellow cells and press Delete to start fresh."</f>
        <v>Amounts in USD   ·   SAMPLE DATA is illustrative — select the yellow cells and press Delete to start fresh.</v>
      </c>
    </row>
    <row r="3" customFormat="false" ht="15" hidden="false" customHeight="false" outlineLevel="0" collapsed="false">
      <c r="A3" s="13" t="s">
        <v>53</v>
      </c>
      <c r="B3" s="14" t="n">
        <f aca="false">COUNTIF(G6:G505,"&gt;0")</f>
        <v>37</v>
      </c>
      <c r="C3" s="15" t="s">
        <v>54</v>
      </c>
      <c r="D3" s="16" t="n">
        <f aca="false">SUMIF(G6:G505,"&gt;0",D6:D505)</f>
        <v>5553.86</v>
      </c>
    </row>
    <row r="5" customFormat="false" ht="24" hidden="false" customHeight="true" outlineLevel="0" collapsed="false">
      <c r="A5" s="11" t="s">
        <v>55</v>
      </c>
      <c r="B5" s="11" t="s">
        <v>56</v>
      </c>
      <c r="C5" s="11" t="s">
        <v>57</v>
      </c>
      <c r="D5" s="11" t="s">
        <v>58</v>
      </c>
      <c r="E5" s="11" t="s">
        <v>59</v>
      </c>
      <c r="G5" s="11" t="s">
        <v>60</v>
      </c>
    </row>
    <row r="6" customFormat="false" ht="15" hidden="false" customHeight="false" outlineLevel="0" collapsed="false">
      <c r="A6" s="17" t="n">
        <v>46388</v>
      </c>
      <c r="B6" s="10" t="s">
        <v>61</v>
      </c>
      <c r="C6" s="10" t="s">
        <v>41</v>
      </c>
      <c r="D6" s="18" t="n">
        <v>1200</v>
      </c>
      <c r="E6" s="10"/>
      <c r="G6" s="19" t="n">
        <f aca="false">IF(AND(ISNUMBER(A6),ISNUMBER(D6)),IF(YEAR(A6)=Setup!$C$6,MONTH(A6),0),"")</f>
        <v>1</v>
      </c>
    </row>
    <row r="7" customFormat="false" ht="15" hidden="false" customHeight="false" outlineLevel="0" collapsed="false">
      <c r="A7" s="17" t="n">
        <v>46389</v>
      </c>
      <c r="B7" s="10" t="s">
        <v>62</v>
      </c>
      <c r="C7" s="10" t="s">
        <v>36</v>
      </c>
      <c r="D7" s="18" t="n">
        <v>86.4</v>
      </c>
      <c r="E7" s="10"/>
      <c r="G7" s="19" t="n">
        <f aca="false">IF(AND(ISNUMBER(A7),ISNUMBER(D7)),IF(YEAR(A7)=Setup!$C$6,MONTH(A7),0),"")</f>
        <v>1</v>
      </c>
    </row>
    <row r="8" customFormat="false" ht="15" hidden="false" customHeight="false" outlineLevel="0" collapsed="false">
      <c r="A8" s="17" t="n">
        <v>46390</v>
      </c>
      <c r="B8" s="10" t="s">
        <v>63</v>
      </c>
      <c r="C8" s="10" t="s">
        <v>38</v>
      </c>
      <c r="D8" s="18" t="n">
        <v>45</v>
      </c>
      <c r="E8" s="10"/>
      <c r="G8" s="19" t="n">
        <f aca="false">IF(AND(ISNUMBER(A8),ISNUMBER(D8)),IF(YEAR(A8)=Setup!$C$6,MONTH(A8),0),"")</f>
        <v>1</v>
      </c>
    </row>
    <row r="9" customFormat="false" ht="15" hidden="false" customHeight="false" outlineLevel="0" collapsed="false">
      <c r="A9" s="17" t="n">
        <v>46392</v>
      </c>
      <c r="B9" s="10" t="s">
        <v>64</v>
      </c>
      <c r="C9" s="10" t="s">
        <v>39</v>
      </c>
      <c r="D9" s="18" t="n">
        <v>92.15</v>
      </c>
      <c r="E9" s="10"/>
      <c r="G9" s="19" t="n">
        <f aca="false">IF(AND(ISNUMBER(A9),ISNUMBER(D9)),IF(YEAR(A9)=Setup!$C$6,MONTH(A9),0),"")</f>
        <v>1</v>
      </c>
    </row>
    <row r="10" customFormat="false" ht="15" hidden="false" customHeight="false" outlineLevel="0" collapsed="false">
      <c r="A10" s="17" t="n">
        <v>46393</v>
      </c>
      <c r="B10" s="10" t="s">
        <v>65</v>
      </c>
      <c r="C10" s="10" t="s">
        <v>40</v>
      </c>
      <c r="D10" s="18" t="n">
        <v>55</v>
      </c>
      <c r="E10" s="10"/>
      <c r="G10" s="19" t="n">
        <f aca="false">IF(AND(ISNUMBER(A10),ISNUMBER(D10)),IF(YEAR(A10)=Setup!$C$6,MONTH(A10),0),"")</f>
        <v>1</v>
      </c>
    </row>
    <row r="11" customFormat="false" ht="15" hidden="false" customHeight="false" outlineLevel="0" collapsed="false">
      <c r="A11" s="17" t="n">
        <v>46395</v>
      </c>
      <c r="B11" s="10" t="s">
        <v>66</v>
      </c>
      <c r="C11" s="10" t="s">
        <v>37</v>
      </c>
      <c r="D11" s="18" t="n">
        <v>28.5</v>
      </c>
      <c r="E11" s="10"/>
      <c r="G11" s="19" t="n">
        <f aca="false">IF(AND(ISNUMBER(A11),ISNUMBER(D11)),IF(YEAR(A11)=Setup!$C$6,MONTH(A11),0),"")</f>
        <v>1</v>
      </c>
    </row>
    <row r="12" customFormat="false" ht="15" hidden="false" customHeight="false" outlineLevel="0" collapsed="false">
      <c r="A12" s="17" t="n">
        <v>46396</v>
      </c>
      <c r="B12" s="10" t="s">
        <v>62</v>
      </c>
      <c r="C12" s="10" t="s">
        <v>36</v>
      </c>
      <c r="D12" s="18" t="n">
        <v>74.2</v>
      </c>
      <c r="E12" s="10"/>
      <c r="G12" s="19" t="n">
        <f aca="false">IF(AND(ISNUMBER(A12),ISNUMBER(D12)),IF(YEAR(A12)=Setup!$C$6,MONTH(A12),0),"")</f>
        <v>1</v>
      </c>
    </row>
    <row r="13" customFormat="false" ht="15" hidden="false" customHeight="false" outlineLevel="0" collapsed="false">
      <c r="A13" s="17" t="n">
        <v>46399</v>
      </c>
      <c r="B13" s="10" t="s">
        <v>67</v>
      </c>
      <c r="C13" s="10" t="s">
        <v>42</v>
      </c>
      <c r="D13" s="18" t="n">
        <v>18.75</v>
      </c>
      <c r="E13" s="10"/>
      <c r="G13" s="19" t="n">
        <f aca="false">IF(AND(ISNUMBER(A13),ISNUMBER(D13)),IF(YEAR(A13)=Setup!$C$6,MONTH(A13),0),"")</f>
        <v>1</v>
      </c>
    </row>
    <row r="14" customFormat="false" ht="15" hidden="false" customHeight="false" outlineLevel="0" collapsed="false">
      <c r="A14" s="17" t="n">
        <v>46401</v>
      </c>
      <c r="B14" s="10" t="s">
        <v>68</v>
      </c>
      <c r="C14" s="10" t="s">
        <v>46</v>
      </c>
      <c r="D14" s="18" t="n">
        <v>12.99</v>
      </c>
      <c r="E14" s="10"/>
      <c r="G14" s="19" t="n">
        <f aca="false">IF(AND(ISNUMBER(A14),ISNUMBER(D14)),IF(YEAR(A14)=Setup!$C$6,MONTH(A14),0),"")</f>
        <v>1</v>
      </c>
    </row>
    <row r="15" customFormat="false" ht="15" hidden="false" customHeight="false" outlineLevel="0" collapsed="false">
      <c r="A15" s="17" t="n">
        <v>46403</v>
      </c>
      <c r="B15" s="10" t="s">
        <v>62</v>
      </c>
      <c r="C15" s="10" t="s">
        <v>36</v>
      </c>
      <c r="D15" s="18" t="n">
        <v>91.05</v>
      </c>
      <c r="E15" s="10"/>
      <c r="G15" s="19" t="n">
        <f aca="false">IF(AND(ISNUMBER(A15),ISNUMBER(D15)),IF(YEAR(A15)=Setup!$C$6,MONTH(A15),0),"")</f>
        <v>1</v>
      </c>
    </row>
    <row r="16" customFormat="false" ht="15" hidden="false" customHeight="false" outlineLevel="0" collapsed="false">
      <c r="A16" s="17" t="n">
        <v>46405</v>
      </c>
      <c r="B16" s="10" t="s">
        <v>69</v>
      </c>
      <c r="C16" s="10" t="s">
        <v>45</v>
      </c>
      <c r="D16" s="18" t="n">
        <v>64</v>
      </c>
      <c r="E16" s="10"/>
      <c r="G16" s="19" t="n">
        <f aca="false">IF(AND(ISNUMBER(A16),ISNUMBER(D16)),IF(YEAR(A16)=Setup!$C$6,MONTH(A16),0),"")</f>
        <v>1</v>
      </c>
    </row>
    <row r="17" customFormat="false" ht="15" hidden="false" customHeight="false" outlineLevel="0" collapsed="false">
      <c r="A17" s="17" t="n">
        <v>46407</v>
      </c>
      <c r="B17" s="10" t="s">
        <v>70</v>
      </c>
      <c r="C17" s="10" t="s">
        <v>38</v>
      </c>
      <c r="D17" s="18" t="n">
        <v>30</v>
      </c>
      <c r="E17" s="10"/>
      <c r="G17" s="19" t="n">
        <f aca="false">IF(AND(ISNUMBER(A17),ISNUMBER(D17)),IF(YEAR(A17)=Setup!$C$6,MONTH(A17),0),"")</f>
        <v>1</v>
      </c>
    </row>
    <row r="18" customFormat="false" ht="15" hidden="false" customHeight="false" outlineLevel="0" collapsed="false">
      <c r="A18" s="17" t="n">
        <v>46410</v>
      </c>
      <c r="B18" s="10" t="s">
        <v>62</v>
      </c>
      <c r="C18" s="10" t="s">
        <v>36</v>
      </c>
      <c r="D18" s="18" t="n">
        <v>79.6</v>
      </c>
      <c r="E18" s="10"/>
      <c r="G18" s="19" t="n">
        <f aca="false">IF(AND(ISNUMBER(A18),ISNUMBER(D18)),IF(YEAR(A18)=Setup!$C$6,MONTH(A18),0),"")</f>
        <v>1</v>
      </c>
    </row>
    <row r="19" customFormat="false" ht="15" hidden="false" customHeight="false" outlineLevel="0" collapsed="false">
      <c r="A19" s="17" t="n">
        <v>46412</v>
      </c>
      <c r="B19" s="10" t="s">
        <v>71</v>
      </c>
      <c r="C19" s="10" t="s">
        <v>43</v>
      </c>
      <c r="D19" s="18" t="n">
        <v>20</v>
      </c>
      <c r="E19" s="10"/>
      <c r="G19" s="19" t="n">
        <f aca="false">IF(AND(ISNUMBER(A19),ISNUMBER(D19)),IF(YEAR(A19)=Setup!$C$6,MONTH(A19),0),"")</f>
        <v>1</v>
      </c>
    </row>
    <row r="20" customFormat="false" ht="15" hidden="false" customHeight="false" outlineLevel="0" collapsed="false">
      <c r="A20" s="17" t="n">
        <v>46415</v>
      </c>
      <c r="B20" s="10" t="s">
        <v>72</v>
      </c>
      <c r="C20" s="10" t="s">
        <v>47</v>
      </c>
      <c r="D20" s="18" t="n">
        <v>35</v>
      </c>
      <c r="E20" s="10"/>
      <c r="G20" s="19" t="n">
        <f aca="false">IF(AND(ISNUMBER(A20),ISNUMBER(D20)),IF(YEAR(A20)=Setup!$C$6,MONTH(A20),0),"")</f>
        <v>1</v>
      </c>
    </row>
    <row r="21" customFormat="false" ht="15" hidden="false" customHeight="false" outlineLevel="0" collapsed="false">
      <c r="A21" s="17" t="n">
        <v>46417</v>
      </c>
      <c r="B21" s="10" t="s">
        <v>62</v>
      </c>
      <c r="C21" s="10" t="s">
        <v>36</v>
      </c>
      <c r="D21" s="18" t="n">
        <v>82.3</v>
      </c>
      <c r="E21" s="10"/>
      <c r="G21" s="19" t="n">
        <f aca="false">IF(AND(ISNUMBER(A21),ISNUMBER(D21)),IF(YEAR(A21)=Setup!$C$6,MONTH(A21),0),"")</f>
        <v>1</v>
      </c>
    </row>
    <row r="22" customFormat="false" ht="15" hidden="false" customHeight="false" outlineLevel="0" collapsed="false">
      <c r="A22" s="17" t="n">
        <v>46419</v>
      </c>
      <c r="B22" s="10" t="s">
        <v>61</v>
      </c>
      <c r="C22" s="10" t="s">
        <v>41</v>
      </c>
      <c r="D22" s="18" t="n">
        <v>1200</v>
      </c>
      <c r="E22" s="10"/>
      <c r="G22" s="19" t="n">
        <f aca="false">IF(AND(ISNUMBER(A22),ISNUMBER(D22)),IF(YEAR(A22)=Setup!$C$6,MONTH(A22),0),"")</f>
        <v>2</v>
      </c>
    </row>
    <row r="23" customFormat="false" ht="15" hidden="false" customHeight="false" outlineLevel="0" collapsed="false">
      <c r="A23" s="17" t="n">
        <v>46421</v>
      </c>
      <c r="B23" s="10" t="s">
        <v>63</v>
      </c>
      <c r="C23" s="10" t="s">
        <v>38</v>
      </c>
      <c r="D23" s="18" t="n">
        <v>48.2</v>
      </c>
      <c r="E23" s="10"/>
      <c r="G23" s="19" t="n">
        <f aca="false">IF(AND(ISNUMBER(A23),ISNUMBER(D23)),IF(YEAR(A23)=Setup!$C$6,MONTH(A23),0),"")</f>
        <v>2</v>
      </c>
    </row>
    <row r="24" customFormat="false" ht="15" hidden="false" customHeight="false" outlineLevel="0" collapsed="false">
      <c r="A24" s="17" t="n">
        <v>46424</v>
      </c>
      <c r="B24" s="10" t="s">
        <v>62</v>
      </c>
      <c r="C24" s="10" t="s">
        <v>36</v>
      </c>
      <c r="D24" s="18" t="n">
        <v>88.1</v>
      </c>
      <c r="E24" s="10"/>
      <c r="G24" s="19" t="n">
        <f aca="false">IF(AND(ISNUMBER(A24),ISNUMBER(D24)),IF(YEAR(A24)=Setup!$C$6,MONTH(A24),0),"")</f>
        <v>2</v>
      </c>
    </row>
    <row r="25" customFormat="false" ht="15" hidden="false" customHeight="false" outlineLevel="0" collapsed="false">
      <c r="A25" s="17" t="n">
        <v>46425</v>
      </c>
      <c r="B25" s="10" t="s">
        <v>73</v>
      </c>
      <c r="C25" s="10" t="s">
        <v>37</v>
      </c>
      <c r="D25" s="18" t="n">
        <v>14.4</v>
      </c>
      <c r="E25" s="10"/>
      <c r="G25" s="19" t="n">
        <f aca="false">IF(AND(ISNUMBER(A25),ISNUMBER(D25)),IF(YEAR(A25)=Setup!$C$6,MONTH(A25),0),"")</f>
        <v>2</v>
      </c>
    </row>
    <row r="26" customFormat="false" ht="15" hidden="false" customHeight="false" outlineLevel="0" collapsed="false">
      <c r="A26" s="17" t="n">
        <v>46428</v>
      </c>
      <c r="B26" s="10" t="s">
        <v>74</v>
      </c>
      <c r="C26" s="10" t="s">
        <v>39</v>
      </c>
      <c r="D26" s="18" t="n">
        <v>31.8</v>
      </c>
      <c r="E26" s="10"/>
      <c r="G26" s="19" t="n">
        <f aca="false">IF(AND(ISNUMBER(A26),ISNUMBER(D26)),IF(YEAR(A26)=Setup!$C$6,MONTH(A26),0),"")</f>
        <v>2</v>
      </c>
    </row>
    <row r="27" customFormat="false" ht="15" hidden="false" customHeight="false" outlineLevel="0" collapsed="false">
      <c r="A27" s="17" t="n">
        <v>46431</v>
      </c>
      <c r="B27" s="10" t="s">
        <v>62</v>
      </c>
      <c r="C27" s="10" t="s">
        <v>36</v>
      </c>
      <c r="D27" s="18" t="n">
        <v>77.45</v>
      </c>
      <c r="E27" s="10"/>
      <c r="G27" s="19" t="n">
        <f aca="false">IF(AND(ISNUMBER(A27),ISNUMBER(D27)),IF(YEAR(A27)=Setup!$C$6,MONTH(A27),0),"")</f>
        <v>2</v>
      </c>
    </row>
    <row r="28" customFormat="false" ht="15" hidden="false" customHeight="false" outlineLevel="0" collapsed="false">
      <c r="A28" s="17" t="n">
        <v>46433</v>
      </c>
      <c r="B28" s="10" t="s">
        <v>75</v>
      </c>
      <c r="C28" s="10" t="s">
        <v>44</v>
      </c>
      <c r="D28" s="18" t="n">
        <v>69.99</v>
      </c>
      <c r="E28" s="10"/>
      <c r="G28" s="19" t="n">
        <f aca="false">IF(AND(ISNUMBER(A28),ISNUMBER(D28)),IF(YEAR(A28)=Setup!$C$6,MONTH(A28),0),"")</f>
        <v>2</v>
      </c>
    </row>
    <row r="29" customFormat="false" ht="15" hidden="false" customHeight="false" outlineLevel="0" collapsed="false">
      <c r="A29" s="17" t="n">
        <v>46435</v>
      </c>
      <c r="B29" s="10" t="s">
        <v>68</v>
      </c>
      <c r="C29" s="10" t="s">
        <v>46</v>
      </c>
      <c r="D29" s="18" t="n">
        <v>12.99</v>
      </c>
      <c r="E29" s="10"/>
      <c r="G29" s="19" t="n">
        <f aca="false">IF(AND(ISNUMBER(A29),ISNUMBER(D29)),IF(YEAR(A29)=Setup!$C$6,MONTH(A29),0),"")</f>
        <v>2</v>
      </c>
    </row>
    <row r="30" customFormat="false" ht="15" hidden="false" customHeight="false" outlineLevel="0" collapsed="false">
      <c r="A30" s="17" t="n">
        <v>46438</v>
      </c>
      <c r="B30" s="10" t="s">
        <v>62</v>
      </c>
      <c r="C30" s="10" t="s">
        <v>36</v>
      </c>
      <c r="D30" s="18" t="n">
        <v>84.9</v>
      </c>
      <c r="E30" s="10"/>
      <c r="G30" s="19" t="n">
        <f aca="false">IF(AND(ISNUMBER(A30),ISNUMBER(D30)),IF(YEAR(A30)=Setup!$C$6,MONTH(A30),0),"")</f>
        <v>2</v>
      </c>
    </row>
    <row r="31" customFormat="false" ht="15" hidden="false" customHeight="false" outlineLevel="0" collapsed="false">
      <c r="A31" s="17" t="n">
        <v>46440</v>
      </c>
      <c r="B31" s="10" t="s">
        <v>76</v>
      </c>
      <c r="C31" s="10" t="s">
        <v>48</v>
      </c>
      <c r="D31" s="18" t="n">
        <v>23.6</v>
      </c>
      <c r="E31" s="10"/>
      <c r="G31" s="19" t="n">
        <f aca="false">IF(AND(ISNUMBER(A31),ISNUMBER(D31)),IF(YEAR(A31)=Setup!$C$6,MONTH(A31),0),"")</f>
        <v>2</v>
      </c>
    </row>
    <row r="32" customFormat="false" ht="15" hidden="false" customHeight="false" outlineLevel="0" collapsed="false">
      <c r="A32" s="17" t="n">
        <v>46442</v>
      </c>
      <c r="B32" s="10" t="s">
        <v>77</v>
      </c>
      <c r="C32" s="10" t="s">
        <v>42</v>
      </c>
      <c r="D32" s="18" t="n">
        <v>40</v>
      </c>
      <c r="E32" s="10"/>
      <c r="G32" s="19" t="n">
        <f aca="false">IF(AND(ISNUMBER(A32),ISNUMBER(D32)),IF(YEAR(A32)=Setup!$C$6,MONTH(A32),0),"")</f>
        <v>2</v>
      </c>
    </row>
    <row r="33" customFormat="false" ht="15" hidden="false" customHeight="false" outlineLevel="0" collapsed="false">
      <c r="A33" s="17" t="n">
        <v>46445</v>
      </c>
      <c r="B33" s="10" t="s">
        <v>62</v>
      </c>
      <c r="C33" s="10" t="s">
        <v>36</v>
      </c>
      <c r="D33" s="18" t="n">
        <v>80.15</v>
      </c>
      <c r="E33" s="10"/>
      <c r="G33" s="19" t="n">
        <f aca="false">IF(AND(ISNUMBER(A33),ISNUMBER(D33)),IF(YEAR(A33)=Setup!$C$6,MONTH(A33),0),"")</f>
        <v>2</v>
      </c>
    </row>
    <row r="34" customFormat="false" ht="15" hidden="false" customHeight="false" outlineLevel="0" collapsed="false">
      <c r="A34" s="17" t="n">
        <v>46447</v>
      </c>
      <c r="B34" s="10" t="s">
        <v>61</v>
      </c>
      <c r="C34" s="10" t="s">
        <v>41</v>
      </c>
      <c r="D34" s="18" t="n">
        <v>1200</v>
      </c>
      <c r="E34" s="10"/>
      <c r="G34" s="19" t="n">
        <f aca="false">IF(AND(ISNUMBER(A34),ISNUMBER(D34)),IF(YEAR(A34)=Setup!$C$6,MONTH(A34),0),"")</f>
        <v>3</v>
      </c>
    </row>
    <row r="35" customFormat="false" ht="15" hidden="false" customHeight="false" outlineLevel="0" collapsed="false">
      <c r="A35" s="17" t="n">
        <v>46450</v>
      </c>
      <c r="B35" s="10" t="s">
        <v>63</v>
      </c>
      <c r="C35" s="10" t="s">
        <v>38</v>
      </c>
      <c r="D35" s="18" t="n">
        <v>46.7</v>
      </c>
      <c r="E35" s="10"/>
      <c r="G35" s="19" t="n">
        <f aca="false">IF(AND(ISNUMBER(A35),ISNUMBER(D35)),IF(YEAR(A35)=Setup!$C$6,MONTH(A35),0),"")</f>
        <v>3</v>
      </c>
    </row>
    <row r="36" customFormat="false" ht="15" hidden="false" customHeight="false" outlineLevel="0" collapsed="false">
      <c r="A36" s="17" t="n">
        <v>46452</v>
      </c>
      <c r="B36" s="10" t="s">
        <v>62</v>
      </c>
      <c r="C36" s="10" t="s">
        <v>36</v>
      </c>
      <c r="D36" s="18" t="n">
        <v>90.25</v>
      </c>
      <c r="E36" s="10"/>
      <c r="G36" s="19" t="n">
        <f aca="false">IF(AND(ISNUMBER(A36),ISNUMBER(D36)),IF(YEAR(A36)=Setup!$C$6,MONTH(A36),0),"")</f>
        <v>3</v>
      </c>
    </row>
    <row r="37" customFormat="false" ht="15" hidden="false" customHeight="false" outlineLevel="0" collapsed="false">
      <c r="A37" s="17" t="n">
        <v>46455</v>
      </c>
      <c r="B37" s="10" t="s">
        <v>78</v>
      </c>
      <c r="C37" s="10" t="s">
        <v>37</v>
      </c>
      <c r="D37" s="18" t="n">
        <v>52</v>
      </c>
      <c r="E37" s="10"/>
      <c r="G37" s="19" t="n">
        <f aca="false">IF(AND(ISNUMBER(A37),ISNUMBER(D37)),IF(YEAR(A37)=Setup!$C$6,MONTH(A37),0),"")</f>
        <v>3</v>
      </c>
    </row>
    <row r="38" customFormat="false" ht="15" hidden="false" customHeight="false" outlineLevel="0" collapsed="false">
      <c r="A38" s="17" t="n">
        <v>46458</v>
      </c>
      <c r="B38" s="10" t="s">
        <v>79</v>
      </c>
      <c r="C38" s="10" t="s">
        <v>49</v>
      </c>
      <c r="D38" s="18" t="n">
        <v>180</v>
      </c>
      <c r="E38" s="10"/>
      <c r="G38" s="19" t="n">
        <f aca="false">IF(AND(ISNUMBER(A38),ISNUMBER(D38)),IF(YEAR(A38)=Setup!$C$6,MONTH(A38),0),"")</f>
        <v>3</v>
      </c>
    </row>
    <row r="39" customFormat="false" ht="15" hidden="false" customHeight="false" outlineLevel="0" collapsed="false">
      <c r="A39" s="17" t="n">
        <v>46459</v>
      </c>
      <c r="B39" s="10" t="s">
        <v>62</v>
      </c>
      <c r="C39" s="10" t="s">
        <v>36</v>
      </c>
      <c r="D39" s="18" t="n">
        <v>73.8</v>
      </c>
      <c r="E39" s="10"/>
      <c r="G39" s="19" t="n">
        <f aca="false">IF(AND(ISNUMBER(A39),ISNUMBER(D39)),IF(YEAR(A39)=Setup!$C$6,MONTH(A39),0),"")</f>
        <v>3</v>
      </c>
    </row>
    <row r="40" customFormat="false" ht="15" hidden="false" customHeight="false" outlineLevel="0" collapsed="false">
      <c r="A40" s="17" t="n">
        <v>46463</v>
      </c>
      <c r="B40" s="10" t="s">
        <v>68</v>
      </c>
      <c r="C40" s="10" t="s">
        <v>46</v>
      </c>
      <c r="D40" s="18" t="n">
        <v>12.99</v>
      </c>
      <c r="E40" s="10"/>
      <c r="G40" s="19" t="n">
        <f aca="false">IF(AND(ISNUMBER(A40),ISNUMBER(D40)),IF(YEAR(A40)=Setup!$C$6,MONTH(A40),0),"")</f>
        <v>3</v>
      </c>
    </row>
    <row r="41" customFormat="false" ht="15" hidden="false" customHeight="false" outlineLevel="0" collapsed="false">
      <c r="A41" s="17" t="n">
        <v>46466</v>
      </c>
      <c r="B41" s="10" t="s">
        <v>62</v>
      </c>
      <c r="C41" s="10" t="s">
        <v>36</v>
      </c>
      <c r="D41" s="18" t="n">
        <v>86.6</v>
      </c>
      <c r="E41" s="10"/>
      <c r="G41" s="19" t="n">
        <f aca="false">IF(AND(ISNUMBER(A41),ISNUMBER(D41)),IF(YEAR(A41)=Setup!$C$6,MONTH(A41),0),"")</f>
        <v>3</v>
      </c>
    </row>
    <row r="42" customFormat="false" ht="15" hidden="false" customHeight="false" outlineLevel="0" collapsed="false">
      <c r="A42" s="17" t="n">
        <v>46470</v>
      </c>
      <c r="B42" s="10" t="s">
        <v>80</v>
      </c>
      <c r="C42" s="10" t="s">
        <v>47</v>
      </c>
      <c r="D42" s="18" t="n">
        <v>25</v>
      </c>
      <c r="E42" s="10"/>
      <c r="G42" s="19" t="n">
        <f aca="false">IF(AND(ISNUMBER(A42),ISNUMBER(D42)),IF(YEAR(A42)=Setup!$C$6,MONTH(A42),0),"")</f>
        <v>3</v>
      </c>
    </row>
    <row r="43" customFormat="false" ht="15" hidden="false" customHeight="false" outlineLevel="0" collapsed="false">
      <c r="A43" s="17"/>
      <c r="B43" s="10"/>
      <c r="C43" s="10"/>
      <c r="D43" s="18"/>
      <c r="E43" s="10"/>
      <c r="G43" s="0" t="str">
        <f aca="false">IF(AND(ISNUMBER(A43),ISNUMBER(D43)),IF(YEAR(A43)=Setup!$C$6,MONTH(A43),0),"")</f>
        <v/>
      </c>
    </row>
    <row r="44" customFormat="false" ht="15" hidden="false" customHeight="false" outlineLevel="0" collapsed="false">
      <c r="A44" s="17"/>
      <c r="B44" s="10"/>
      <c r="C44" s="10"/>
      <c r="D44" s="18"/>
      <c r="E44" s="10"/>
      <c r="G44" s="0" t="str">
        <f aca="false">IF(AND(ISNUMBER(A44),ISNUMBER(D44)),IF(YEAR(A44)=Setup!$C$6,MONTH(A44),0),"")</f>
        <v/>
      </c>
    </row>
    <row r="45" customFormat="false" ht="15" hidden="false" customHeight="false" outlineLevel="0" collapsed="false">
      <c r="A45" s="17"/>
      <c r="B45" s="10"/>
      <c r="C45" s="10"/>
      <c r="D45" s="18"/>
      <c r="E45" s="10"/>
      <c r="G45" s="0" t="str">
        <f aca="false">IF(AND(ISNUMBER(A45),ISNUMBER(D45)),IF(YEAR(A45)=Setup!$C$6,MONTH(A45),0),"")</f>
        <v/>
      </c>
    </row>
    <row r="46" customFormat="false" ht="15" hidden="false" customHeight="false" outlineLevel="0" collapsed="false">
      <c r="A46" s="17"/>
      <c r="B46" s="10"/>
      <c r="C46" s="10"/>
      <c r="D46" s="18"/>
      <c r="E46" s="10"/>
      <c r="G46" s="0" t="str">
        <f aca="false">IF(AND(ISNUMBER(A46),ISNUMBER(D46)),IF(YEAR(A46)=Setup!$C$6,MONTH(A46),0),"")</f>
        <v/>
      </c>
    </row>
    <row r="47" customFormat="false" ht="15" hidden="false" customHeight="false" outlineLevel="0" collapsed="false">
      <c r="A47" s="17"/>
      <c r="B47" s="10"/>
      <c r="C47" s="10"/>
      <c r="D47" s="18"/>
      <c r="E47" s="10"/>
      <c r="G47" s="0" t="str">
        <f aca="false">IF(AND(ISNUMBER(A47),ISNUMBER(D47)),IF(YEAR(A47)=Setup!$C$6,MONTH(A47),0),"")</f>
        <v/>
      </c>
    </row>
    <row r="48" customFormat="false" ht="15" hidden="false" customHeight="false" outlineLevel="0" collapsed="false">
      <c r="A48" s="17"/>
      <c r="B48" s="10"/>
      <c r="C48" s="10"/>
      <c r="D48" s="18"/>
      <c r="E48" s="10"/>
      <c r="G48" s="0" t="str">
        <f aca="false">IF(AND(ISNUMBER(A48),ISNUMBER(D48)),IF(YEAR(A48)=Setup!$C$6,MONTH(A48),0),"")</f>
        <v/>
      </c>
    </row>
    <row r="49" customFormat="false" ht="15" hidden="false" customHeight="false" outlineLevel="0" collapsed="false">
      <c r="A49" s="17"/>
      <c r="B49" s="10"/>
      <c r="C49" s="10"/>
      <c r="D49" s="18"/>
      <c r="E49" s="10"/>
      <c r="G49" s="0" t="str">
        <f aca="false">IF(AND(ISNUMBER(A49),ISNUMBER(D49)),IF(YEAR(A49)=Setup!$C$6,MONTH(A49),0),"")</f>
        <v/>
      </c>
    </row>
    <row r="50" customFormat="false" ht="15" hidden="false" customHeight="false" outlineLevel="0" collapsed="false">
      <c r="A50" s="17"/>
      <c r="B50" s="10"/>
      <c r="C50" s="10"/>
      <c r="D50" s="18"/>
      <c r="E50" s="10"/>
      <c r="G50" s="0" t="str">
        <f aca="false">IF(AND(ISNUMBER(A50),ISNUMBER(D50)),IF(YEAR(A50)=Setup!$C$6,MONTH(A50),0),"")</f>
        <v/>
      </c>
    </row>
    <row r="51" customFormat="false" ht="15" hidden="false" customHeight="false" outlineLevel="0" collapsed="false">
      <c r="A51" s="17"/>
      <c r="B51" s="10"/>
      <c r="C51" s="10"/>
      <c r="D51" s="18"/>
      <c r="E51" s="10"/>
      <c r="G51" s="0" t="str">
        <f aca="false">IF(AND(ISNUMBER(A51),ISNUMBER(D51)),IF(YEAR(A51)=Setup!$C$6,MONTH(A51),0),"")</f>
        <v/>
      </c>
    </row>
    <row r="52" customFormat="false" ht="15" hidden="false" customHeight="false" outlineLevel="0" collapsed="false">
      <c r="A52" s="17"/>
      <c r="B52" s="10"/>
      <c r="C52" s="10"/>
      <c r="D52" s="18"/>
      <c r="E52" s="10"/>
      <c r="G52" s="0" t="str">
        <f aca="false">IF(AND(ISNUMBER(A52),ISNUMBER(D52)),IF(YEAR(A52)=Setup!$C$6,MONTH(A52),0),"")</f>
        <v/>
      </c>
    </row>
    <row r="53" customFormat="false" ht="15" hidden="false" customHeight="false" outlineLevel="0" collapsed="false">
      <c r="A53" s="17"/>
      <c r="B53" s="10"/>
      <c r="C53" s="10"/>
      <c r="D53" s="18"/>
      <c r="E53" s="10"/>
      <c r="G53" s="0" t="str">
        <f aca="false">IF(AND(ISNUMBER(A53),ISNUMBER(D53)),IF(YEAR(A53)=Setup!$C$6,MONTH(A53),0),"")</f>
        <v/>
      </c>
    </row>
    <row r="54" customFormat="false" ht="15" hidden="false" customHeight="false" outlineLevel="0" collapsed="false">
      <c r="A54" s="17"/>
      <c r="B54" s="10"/>
      <c r="C54" s="10"/>
      <c r="D54" s="18"/>
      <c r="E54" s="10"/>
      <c r="G54" s="0" t="str">
        <f aca="false">IF(AND(ISNUMBER(A54),ISNUMBER(D54)),IF(YEAR(A54)=Setup!$C$6,MONTH(A54),0),"")</f>
        <v/>
      </c>
    </row>
    <row r="55" customFormat="false" ht="15" hidden="false" customHeight="false" outlineLevel="0" collapsed="false">
      <c r="A55" s="17"/>
      <c r="B55" s="10"/>
      <c r="C55" s="10"/>
      <c r="D55" s="18"/>
      <c r="E55" s="10"/>
      <c r="G55" s="0" t="str">
        <f aca="false">IF(AND(ISNUMBER(A55),ISNUMBER(D55)),IF(YEAR(A55)=Setup!$C$6,MONTH(A55),0),"")</f>
        <v/>
      </c>
    </row>
    <row r="56" customFormat="false" ht="15" hidden="false" customHeight="false" outlineLevel="0" collapsed="false">
      <c r="A56" s="17"/>
      <c r="B56" s="10"/>
      <c r="C56" s="10"/>
      <c r="D56" s="18"/>
      <c r="E56" s="10"/>
      <c r="G56" s="0" t="str">
        <f aca="false">IF(AND(ISNUMBER(A56),ISNUMBER(D56)),IF(YEAR(A56)=Setup!$C$6,MONTH(A56),0),"")</f>
        <v/>
      </c>
    </row>
    <row r="57" customFormat="false" ht="15" hidden="false" customHeight="false" outlineLevel="0" collapsed="false">
      <c r="A57" s="17"/>
      <c r="B57" s="10"/>
      <c r="C57" s="10"/>
      <c r="D57" s="18"/>
      <c r="E57" s="10"/>
      <c r="G57" s="0" t="str">
        <f aca="false">IF(AND(ISNUMBER(A57),ISNUMBER(D57)),IF(YEAR(A57)=Setup!$C$6,MONTH(A57),0),"")</f>
        <v/>
      </c>
    </row>
    <row r="58" customFormat="false" ht="15" hidden="false" customHeight="false" outlineLevel="0" collapsed="false">
      <c r="A58" s="17"/>
      <c r="B58" s="10"/>
      <c r="C58" s="10"/>
      <c r="D58" s="18"/>
      <c r="E58" s="10"/>
      <c r="G58" s="0" t="str">
        <f aca="false">IF(AND(ISNUMBER(A58),ISNUMBER(D58)),IF(YEAR(A58)=Setup!$C$6,MONTH(A58),0),"")</f>
        <v/>
      </c>
    </row>
    <row r="59" customFormat="false" ht="15" hidden="false" customHeight="false" outlineLevel="0" collapsed="false">
      <c r="A59" s="17"/>
      <c r="B59" s="10"/>
      <c r="C59" s="10"/>
      <c r="D59" s="18"/>
      <c r="E59" s="10"/>
      <c r="G59" s="0" t="str">
        <f aca="false">IF(AND(ISNUMBER(A59),ISNUMBER(D59)),IF(YEAR(A59)=Setup!$C$6,MONTH(A59),0),"")</f>
        <v/>
      </c>
    </row>
    <row r="60" customFormat="false" ht="15" hidden="false" customHeight="false" outlineLevel="0" collapsed="false">
      <c r="A60" s="17"/>
      <c r="B60" s="10"/>
      <c r="C60" s="10"/>
      <c r="D60" s="18"/>
      <c r="E60" s="10"/>
      <c r="G60" s="0" t="str">
        <f aca="false">IF(AND(ISNUMBER(A60),ISNUMBER(D60)),IF(YEAR(A60)=Setup!$C$6,MONTH(A60),0),"")</f>
        <v/>
      </c>
    </row>
    <row r="61" customFormat="false" ht="15" hidden="false" customHeight="false" outlineLevel="0" collapsed="false">
      <c r="A61" s="17"/>
      <c r="B61" s="10"/>
      <c r="C61" s="10"/>
      <c r="D61" s="18"/>
      <c r="E61" s="10"/>
      <c r="G61" s="0" t="str">
        <f aca="false">IF(AND(ISNUMBER(A61),ISNUMBER(D61)),IF(YEAR(A61)=Setup!$C$6,MONTH(A61),0),"")</f>
        <v/>
      </c>
    </row>
    <row r="62" customFormat="false" ht="15" hidden="false" customHeight="false" outlineLevel="0" collapsed="false">
      <c r="A62" s="17"/>
      <c r="B62" s="10"/>
      <c r="C62" s="10"/>
      <c r="D62" s="18"/>
      <c r="E62" s="10"/>
      <c r="G62" s="0" t="str">
        <f aca="false">IF(AND(ISNUMBER(A62),ISNUMBER(D62)),IF(YEAR(A62)=Setup!$C$6,MONTH(A62),0),"")</f>
        <v/>
      </c>
    </row>
    <row r="63" customFormat="false" ht="15" hidden="false" customHeight="false" outlineLevel="0" collapsed="false">
      <c r="A63" s="17"/>
      <c r="B63" s="10"/>
      <c r="C63" s="10"/>
      <c r="D63" s="18"/>
      <c r="E63" s="10"/>
      <c r="G63" s="0" t="str">
        <f aca="false">IF(AND(ISNUMBER(A63),ISNUMBER(D63)),IF(YEAR(A63)=Setup!$C$6,MONTH(A63),0),"")</f>
        <v/>
      </c>
    </row>
    <row r="64" customFormat="false" ht="15" hidden="false" customHeight="false" outlineLevel="0" collapsed="false">
      <c r="A64" s="17"/>
      <c r="B64" s="10"/>
      <c r="C64" s="10"/>
      <c r="D64" s="18"/>
      <c r="E64" s="10"/>
      <c r="G64" s="0" t="str">
        <f aca="false">IF(AND(ISNUMBER(A64),ISNUMBER(D64)),IF(YEAR(A64)=Setup!$C$6,MONTH(A64),0),"")</f>
        <v/>
      </c>
    </row>
    <row r="65" customFormat="false" ht="15" hidden="false" customHeight="false" outlineLevel="0" collapsed="false">
      <c r="A65" s="17"/>
      <c r="B65" s="10"/>
      <c r="C65" s="10"/>
      <c r="D65" s="18"/>
      <c r="E65" s="10"/>
      <c r="G65" s="0" t="str">
        <f aca="false">IF(AND(ISNUMBER(A65),ISNUMBER(D65)),IF(YEAR(A65)=Setup!$C$6,MONTH(A65),0),"")</f>
        <v/>
      </c>
    </row>
    <row r="66" customFormat="false" ht="15" hidden="false" customHeight="false" outlineLevel="0" collapsed="false">
      <c r="A66" s="17"/>
      <c r="B66" s="10"/>
      <c r="C66" s="10"/>
      <c r="D66" s="18"/>
      <c r="E66" s="10"/>
      <c r="G66" s="0" t="str">
        <f aca="false">IF(AND(ISNUMBER(A66),ISNUMBER(D66)),IF(YEAR(A66)=Setup!$C$6,MONTH(A66),0),"")</f>
        <v/>
      </c>
    </row>
    <row r="67" customFormat="false" ht="15" hidden="false" customHeight="false" outlineLevel="0" collapsed="false">
      <c r="A67" s="17"/>
      <c r="B67" s="10"/>
      <c r="C67" s="10"/>
      <c r="D67" s="18"/>
      <c r="E67" s="10"/>
      <c r="G67" s="0" t="str">
        <f aca="false">IF(AND(ISNUMBER(A67),ISNUMBER(D67)),IF(YEAR(A67)=Setup!$C$6,MONTH(A67),0),"")</f>
        <v/>
      </c>
    </row>
    <row r="68" customFormat="false" ht="15" hidden="false" customHeight="false" outlineLevel="0" collapsed="false">
      <c r="A68" s="17"/>
      <c r="B68" s="10"/>
      <c r="C68" s="10"/>
      <c r="D68" s="18"/>
      <c r="E68" s="10"/>
      <c r="G68" s="0" t="str">
        <f aca="false">IF(AND(ISNUMBER(A68),ISNUMBER(D68)),IF(YEAR(A68)=Setup!$C$6,MONTH(A68),0),"")</f>
        <v/>
      </c>
    </row>
    <row r="69" customFormat="false" ht="15" hidden="false" customHeight="false" outlineLevel="0" collapsed="false">
      <c r="A69" s="17"/>
      <c r="B69" s="10"/>
      <c r="C69" s="10"/>
      <c r="D69" s="18"/>
      <c r="E69" s="10"/>
      <c r="G69" s="0" t="str">
        <f aca="false">IF(AND(ISNUMBER(A69),ISNUMBER(D69)),IF(YEAR(A69)=Setup!$C$6,MONTH(A69),0),"")</f>
        <v/>
      </c>
    </row>
    <row r="70" customFormat="false" ht="15" hidden="false" customHeight="false" outlineLevel="0" collapsed="false">
      <c r="A70" s="17"/>
      <c r="B70" s="10"/>
      <c r="C70" s="10"/>
      <c r="D70" s="18"/>
      <c r="E70" s="10"/>
      <c r="G70" s="0" t="str">
        <f aca="false">IF(AND(ISNUMBER(A70),ISNUMBER(D70)),IF(YEAR(A70)=Setup!$C$6,MONTH(A70),0),"")</f>
        <v/>
      </c>
    </row>
    <row r="71" customFormat="false" ht="15" hidden="false" customHeight="false" outlineLevel="0" collapsed="false">
      <c r="A71" s="17"/>
      <c r="B71" s="10"/>
      <c r="C71" s="10"/>
      <c r="D71" s="18"/>
      <c r="E71" s="10"/>
      <c r="G71" s="0" t="str">
        <f aca="false">IF(AND(ISNUMBER(A71),ISNUMBER(D71)),IF(YEAR(A71)=Setup!$C$6,MONTH(A71),0),"")</f>
        <v/>
      </c>
    </row>
    <row r="72" customFormat="false" ht="15" hidden="false" customHeight="false" outlineLevel="0" collapsed="false">
      <c r="A72" s="17"/>
      <c r="B72" s="10"/>
      <c r="C72" s="10"/>
      <c r="D72" s="18"/>
      <c r="E72" s="10"/>
      <c r="G72" s="0" t="str">
        <f aca="false">IF(AND(ISNUMBER(A72),ISNUMBER(D72)),IF(YEAR(A72)=Setup!$C$6,MONTH(A72),0),"")</f>
        <v/>
      </c>
    </row>
    <row r="73" customFormat="false" ht="15" hidden="false" customHeight="false" outlineLevel="0" collapsed="false">
      <c r="A73" s="17"/>
      <c r="B73" s="10"/>
      <c r="C73" s="10"/>
      <c r="D73" s="18"/>
      <c r="E73" s="10"/>
      <c r="G73" s="0" t="str">
        <f aca="false">IF(AND(ISNUMBER(A73),ISNUMBER(D73)),IF(YEAR(A73)=Setup!$C$6,MONTH(A73),0),"")</f>
        <v/>
      </c>
    </row>
    <row r="74" customFormat="false" ht="15" hidden="false" customHeight="false" outlineLevel="0" collapsed="false">
      <c r="A74" s="17"/>
      <c r="B74" s="10"/>
      <c r="C74" s="10"/>
      <c r="D74" s="18"/>
      <c r="E74" s="10"/>
      <c r="G74" s="0" t="str">
        <f aca="false">IF(AND(ISNUMBER(A74),ISNUMBER(D74)),IF(YEAR(A74)=Setup!$C$6,MONTH(A74),0),"")</f>
        <v/>
      </c>
    </row>
    <row r="75" customFormat="false" ht="15" hidden="false" customHeight="false" outlineLevel="0" collapsed="false">
      <c r="A75" s="17"/>
      <c r="B75" s="10"/>
      <c r="C75" s="10"/>
      <c r="D75" s="18"/>
      <c r="E75" s="10"/>
      <c r="G75" s="0" t="str">
        <f aca="false">IF(AND(ISNUMBER(A75),ISNUMBER(D75)),IF(YEAR(A75)=Setup!$C$6,MONTH(A75),0),"")</f>
        <v/>
      </c>
    </row>
    <row r="76" customFormat="false" ht="15" hidden="false" customHeight="false" outlineLevel="0" collapsed="false">
      <c r="A76" s="17"/>
      <c r="B76" s="10"/>
      <c r="C76" s="10"/>
      <c r="D76" s="18"/>
      <c r="E76" s="10"/>
      <c r="G76" s="0" t="str">
        <f aca="false">IF(AND(ISNUMBER(A76),ISNUMBER(D76)),IF(YEAR(A76)=Setup!$C$6,MONTH(A76),0),"")</f>
        <v/>
      </c>
    </row>
    <row r="77" customFormat="false" ht="15" hidden="false" customHeight="false" outlineLevel="0" collapsed="false">
      <c r="A77" s="17"/>
      <c r="B77" s="10"/>
      <c r="C77" s="10"/>
      <c r="D77" s="18"/>
      <c r="E77" s="10"/>
      <c r="G77" s="0" t="str">
        <f aca="false">IF(AND(ISNUMBER(A77),ISNUMBER(D77)),IF(YEAR(A77)=Setup!$C$6,MONTH(A77),0),"")</f>
        <v/>
      </c>
    </row>
    <row r="78" customFormat="false" ht="15" hidden="false" customHeight="false" outlineLevel="0" collapsed="false">
      <c r="A78" s="17"/>
      <c r="B78" s="10"/>
      <c r="C78" s="10"/>
      <c r="D78" s="18"/>
      <c r="E78" s="10"/>
      <c r="G78" s="0" t="str">
        <f aca="false">IF(AND(ISNUMBER(A78),ISNUMBER(D78)),IF(YEAR(A78)=Setup!$C$6,MONTH(A78),0),"")</f>
        <v/>
      </c>
    </row>
    <row r="79" customFormat="false" ht="15" hidden="false" customHeight="false" outlineLevel="0" collapsed="false">
      <c r="A79" s="17"/>
      <c r="B79" s="10"/>
      <c r="C79" s="10"/>
      <c r="D79" s="18"/>
      <c r="E79" s="10"/>
      <c r="G79" s="0" t="str">
        <f aca="false">IF(AND(ISNUMBER(A79),ISNUMBER(D79)),IF(YEAR(A79)=Setup!$C$6,MONTH(A79),0),"")</f>
        <v/>
      </c>
    </row>
    <row r="80" customFormat="false" ht="15" hidden="false" customHeight="false" outlineLevel="0" collapsed="false">
      <c r="A80" s="17"/>
      <c r="B80" s="10"/>
      <c r="C80" s="10"/>
      <c r="D80" s="18"/>
      <c r="E80" s="10"/>
      <c r="G80" s="0" t="str">
        <f aca="false">IF(AND(ISNUMBER(A80),ISNUMBER(D80)),IF(YEAR(A80)=Setup!$C$6,MONTH(A80),0),"")</f>
        <v/>
      </c>
    </row>
    <row r="81" customFormat="false" ht="15" hidden="false" customHeight="false" outlineLevel="0" collapsed="false">
      <c r="A81" s="17"/>
      <c r="B81" s="10"/>
      <c r="C81" s="10"/>
      <c r="D81" s="18"/>
      <c r="E81" s="10"/>
      <c r="G81" s="0" t="str">
        <f aca="false">IF(AND(ISNUMBER(A81),ISNUMBER(D81)),IF(YEAR(A81)=Setup!$C$6,MONTH(A81),0),"")</f>
        <v/>
      </c>
    </row>
    <row r="82" customFormat="false" ht="15" hidden="false" customHeight="false" outlineLevel="0" collapsed="false">
      <c r="A82" s="17"/>
      <c r="B82" s="10"/>
      <c r="C82" s="10"/>
      <c r="D82" s="18"/>
      <c r="E82" s="10"/>
      <c r="G82" s="0" t="str">
        <f aca="false">IF(AND(ISNUMBER(A82),ISNUMBER(D82)),IF(YEAR(A82)=Setup!$C$6,MONTH(A82),0),"")</f>
        <v/>
      </c>
    </row>
    <row r="83" customFormat="false" ht="15" hidden="false" customHeight="false" outlineLevel="0" collapsed="false">
      <c r="A83" s="17"/>
      <c r="B83" s="10"/>
      <c r="C83" s="10"/>
      <c r="D83" s="18"/>
      <c r="E83" s="10"/>
      <c r="G83" s="0" t="str">
        <f aca="false">IF(AND(ISNUMBER(A83),ISNUMBER(D83)),IF(YEAR(A83)=Setup!$C$6,MONTH(A83),0),"")</f>
        <v/>
      </c>
    </row>
    <row r="84" customFormat="false" ht="15" hidden="false" customHeight="false" outlineLevel="0" collapsed="false">
      <c r="A84" s="17"/>
      <c r="B84" s="10"/>
      <c r="C84" s="10"/>
      <c r="D84" s="18"/>
      <c r="E84" s="10"/>
      <c r="G84" s="0" t="str">
        <f aca="false">IF(AND(ISNUMBER(A84),ISNUMBER(D84)),IF(YEAR(A84)=Setup!$C$6,MONTH(A84),0),"")</f>
        <v/>
      </c>
    </row>
    <row r="85" customFormat="false" ht="15" hidden="false" customHeight="false" outlineLevel="0" collapsed="false">
      <c r="A85" s="17"/>
      <c r="B85" s="10"/>
      <c r="C85" s="10"/>
      <c r="D85" s="18"/>
      <c r="E85" s="10"/>
      <c r="G85" s="0" t="str">
        <f aca="false">IF(AND(ISNUMBER(A85),ISNUMBER(D85)),IF(YEAR(A85)=Setup!$C$6,MONTH(A85),0),"")</f>
        <v/>
      </c>
    </row>
    <row r="86" customFormat="false" ht="15" hidden="false" customHeight="false" outlineLevel="0" collapsed="false">
      <c r="A86" s="17"/>
      <c r="B86" s="10"/>
      <c r="C86" s="10"/>
      <c r="D86" s="18"/>
      <c r="E86" s="10"/>
      <c r="G86" s="0" t="str">
        <f aca="false">IF(AND(ISNUMBER(A86),ISNUMBER(D86)),IF(YEAR(A86)=Setup!$C$6,MONTH(A86),0),"")</f>
        <v/>
      </c>
    </row>
    <row r="87" customFormat="false" ht="15" hidden="false" customHeight="false" outlineLevel="0" collapsed="false">
      <c r="A87" s="17"/>
      <c r="B87" s="10"/>
      <c r="C87" s="10"/>
      <c r="D87" s="18"/>
      <c r="E87" s="10"/>
      <c r="G87" s="0" t="str">
        <f aca="false">IF(AND(ISNUMBER(A87),ISNUMBER(D87)),IF(YEAR(A87)=Setup!$C$6,MONTH(A87),0),"")</f>
        <v/>
      </c>
    </row>
    <row r="88" customFormat="false" ht="15" hidden="false" customHeight="false" outlineLevel="0" collapsed="false">
      <c r="A88" s="17"/>
      <c r="B88" s="10"/>
      <c r="C88" s="10"/>
      <c r="D88" s="18"/>
      <c r="E88" s="10"/>
      <c r="G88" s="0" t="str">
        <f aca="false">IF(AND(ISNUMBER(A88),ISNUMBER(D88)),IF(YEAR(A88)=Setup!$C$6,MONTH(A88),0),"")</f>
        <v/>
      </c>
    </row>
    <row r="89" customFormat="false" ht="15" hidden="false" customHeight="false" outlineLevel="0" collapsed="false">
      <c r="A89" s="17"/>
      <c r="B89" s="10"/>
      <c r="C89" s="10"/>
      <c r="D89" s="18"/>
      <c r="E89" s="10"/>
      <c r="G89" s="0" t="str">
        <f aca="false">IF(AND(ISNUMBER(A89),ISNUMBER(D89)),IF(YEAR(A89)=Setup!$C$6,MONTH(A89),0),"")</f>
        <v/>
      </c>
    </row>
    <row r="90" customFormat="false" ht="15" hidden="false" customHeight="false" outlineLevel="0" collapsed="false">
      <c r="A90" s="17"/>
      <c r="B90" s="10"/>
      <c r="C90" s="10"/>
      <c r="D90" s="18"/>
      <c r="E90" s="10"/>
      <c r="G90" s="0" t="str">
        <f aca="false">IF(AND(ISNUMBER(A90),ISNUMBER(D90)),IF(YEAR(A90)=Setup!$C$6,MONTH(A90),0),"")</f>
        <v/>
      </c>
    </row>
    <row r="91" customFormat="false" ht="15" hidden="false" customHeight="false" outlineLevel="0" collapsed="false">
      <c r="A91" s="17"/>
      <c r="B91" s="10"/>
      <c r="C91" s="10"/>
      <c r="D91" s="18"/>
      <c r="E91" s="10"/>
      <c r="G91" s="0" t="str">
        <f aca="false">IF(AND(ISNUMBER(A91),ISNUMBER(D91)),IF(YEAR(A91)=Setup!$C$6,MONTH(A91),0),"")</f>
        <v/>
      </c>
    </row>
    <row r="92" customFormat="false" ht="15" hidden="false" customHeight="false" outlineLevel="0" collapsed="false">
      <c r="A92" s="17"/>
      <c r="B92" s="10"/>
      <c r="C92" s="10"/>
      <c r="D92" s="18"/>
      <c r="E92" s="10"/>
      <c r="G92" s="0" t="str">
        <f aca="false">IF(AND(ISNUMBER(A92),ISNUMBER(D92)),IF(YEAR(A92)=Setup!$C$6,MONTH(A92),0),"")</f>
        <v/>
      </c>
    </row>
    <row r="93" customFormat="false" ht="15" hidden="false" customHeight="false" outlineLevel="0" collapsed="false">
      <c r="A93" s="17"/>
      <c r="B93" s="10"/>
      <c r="C93" s="10"/>
      <c r="D93" s="18"/>
      <c r="E93" s="10"/>
      <c r="G93" s="0" t="str">
        <f aca="false">IF(AND(ISNUMBER(A93),ISNUMBER(D93)),IF(YEAR(A93)=Setup!$C$6,MONTH(A93),0),"")</f>
        <v/>
      </c>
    </row>
    <row r="94" customFormat="false" ht="15" hidden="false" customHeight="false" outlineLevel="0" collapsed="false">
      <c r="A94" s="17"/>
      <c r="B94" s="10"/>
      <c r="C94" s="10"/>
      <c r="D94" s="18"/>
      <c r="E94" s="10"/>
      <c r="G94" s="0" t="str">
        <f aca="false">IF(AND(ISNUMBER(A94),ISNUMBER(D94)),IF(YEAR(A94)=Setup!$C$6,MONTH(A94),0),"")</f>
        <v/>
      </c>
    </row>
    <row r="95" customFormat="false" ht="15" hidden="false" customHeight="false" outlineLevel="0" collapsed="false">
      <c r="A95" s="17"/>
      <c r="B95" s="10"/>
      <c r="C95" s="10"/>
      <c r="D95" s="18"/>
      <c r="E95" s="10"/>
      <c r="G95" s="0" t="str">
        <f aca="false">IF(AND(ISNUMBER(A95),ISNUMBER(D95)),IF(YEAR(A95)=Setup!$C$6,MONTH(A95),0),"")</f>
        <v/>
      </c>
    </row>
    <row r="96" customFormat="false" ht="15" hidden="false" customHeight="false" outlineLevel="0" collapsed="false">
      <c r="A96" s="17"/>
      <c r="B96" s="10"/>
      <c r="C96" s="10"/>
      <c r="D96" s="18"/>
      <c r="E96" s="10"/>
      <c r="G96" s="0" t="str">
        <f aca="false">IF(AND(ISNUMBER(A96),ISNUMBER(D96)),IF(YEAR(A96)=Setup!$C$6,MONTH(A96),0),"")</f>
        <v/>
      </c>
    </row>
    <row r="97" customFormat="false" ht="15" hidden="false" customHeight="false" outlineLevel="0" collapsed="false">
      <c r="A97" s="17"/>
      <c r="B97" s="10"/>
      <c r="C97" s="10"/>
      <c r="D97" s="18"/>
      <c r="E97" s="10"/>
      <c r="G97" s="0" t="str">
        <f aca="false">IF(AND(ISNUMBER(A97),ISNUMBER(D97)),IF(YEAR(A97)=Setup!$C$6,MONTH(A97),0),"")</f>
        <v/>
      </c>
    </row>
    <row r="98" customFormat="false" ht="15" hidden="false" customHeight="false" outlineLevel="0" collapsed="false">
      <c r="A98" s="17"/>
      <c r="B98" s="10"/>
      <c r="C98" s="10"/>
      <c r="D98" s="18"/>
      <c r="E98" s="10"/>
      <c r="G98" s="0" t="str">
        <f aca="false">IF(AND(ISNUMBER(A98),ISNUMBER(D98)),IF(YEAR(A98)=Setup!$C$6,MONTH(A98),0),"")</f>
        <v/>
      </c>
    </row>
    <row r="99" customFormat="false" ht="15" hidden="false" customHeight="false" outlineLevel="0" collapsed="false">
      <c r="A99" s="17"/>
      <c r="B99" s="10"/>
      <c r="C99" s="10"/>
      <c r="D99" s="18"/>
      <c r="E99" s="10"/>
      <c r="G99" s="0" t="str">
        <f aca="false">IF(AND(ISNUMBER(A99),ISNUMBER(D99)),IF(YEAR(A99)=Setup!$C$6,MONTH(A99),0),"")</f>
        <v/>
      </c>
    </row>
    <row r="100" customFormat="false" ht="15" hidden="false" customHeight="false" outlineLevel="0" collapsed="false">
      <c r="A100" s="17"/>
      <c r="B100" s="10"/>
      <c r="C100" s="10"/>
      <c r="D100" s="18"/>
      <c r="E100" s="10"/>
      <c r="G100" s="0" t="str">
        <f aca="false">IF(AND(ISNUMBER(A100),ISNUMBER(D100)),IF(YEAR(A100)=Setup!$C$6,MONTH(A100),0),"")</f>
        <v/>
      </c>
    </row>
    <row r="101" customFormat="false" ht="15" hidden="false" customHeight="false" outlineLevel="0" collapsed="false">
      <c r="A101" s="17"/>
      <c r="B101" s="10"/>
      <c r="C101" s="10"/>
      <c r="D101" s="18"/>
      <c r="E101" s="10"/>
      <c r="G101" s="0" t="str">
        <f aca="false">IF(AND(ISNUMBER(A101),ISNUMBER(D101)),IF(YEAR(A101)=Setup!$C$6,MONTH(A101),0),"")</f>
        <v/>
      </c>
    </row>
    <row r="102" customFormat="false" ht="15" hidden="false" customHeight="false" outlineLevel="0" collapsed="false">
      <c r="A102" s="17"/>
      <c r="B102" s="10"/>
      <c r="C102" s="10"/>
      <c r="D102" s="18"/>
      <c r="E102" s="10"/>
      <c r="G102" s="0" t="str">
        <f aca="false">IF(AND(ISNUMBER(A102),ISNUMBER(D102)),IF(YEAR(A102)=Setup!$C$6,MONTH(A102),0),"")</f>
        <v/>
      </c>
    </row>
    <row r="103" customFormat="false" ht="15" hidden="false" customHeight="false" outlineLevel="0" collapsed="false">
      <c r="A103" s="17"/>
      <c r="B103" s="10"/>
      <c r="C103" s="10"/>
      <c r="D103" s="18"/>
      <c r="E103" s="10"/>
      <c r="G103" s="0" t="str">
        <f aca="false">IF(AND(ISNUMBER(A103),ISNUMBER(D103)),IF(YEAR(A103)=Setup!$C$6,MONTH(A103),0),"")</f>
        <v/>
      </c>
    </row>
    <row r="104" customFormat="false" ht="15" hidden="false" customHeight="false" outlineLevel="0" collapsed="false">
      <c r="A104" s="17"/>
      <c r="B104" s="10"/>
      <c r="C104" s="10"/>
      <c r="D104" s="18"/>
      <c r="E104" s="10"/>
      <c r="G104" s="0" t="str">
        <f aca="false">IF(AND(ISNUMBER(A104),ISNUMBER(D104)),IF(YEAR(A104)=Setup!$C$6,MONTH(A104),0),"")</f>
        <v/>
      </c>
    </row>
    <row r="105" customFormat="false" ht="15" hidden="false" customHeight="false" outlineLevel="0" collapsed="false">
      <c r="A105" s="17"/>
      <c r="B105" s="10"/>
      <c r="C105" s="10"/>
      <c r="D105" s="18"/>
      <c r="E105" s="10"/>
      <c r="G105" s="0" t="str">
        <f aca="false">IF(AND(ISNUMBER(A105),ISNUMBER(D105)),IF(YEAR(A105)=Setup!$C$6,MONTH(A105),0),"")</f>
        <v/>
      </c>
    </row>
    <row r="106" customFormat="false" ht="15" hidden="false" customHeight="false" outlineLevel="0" collapsed="false">
      <c r="A106" s="17"/>
      <c r="B106" s="10"/>
      <c r="C106" s="10"/>
      <c r="D106" s="18"/>
      <c r="E106" s="10"/>
      <c r="G106" s="0" t="str">
        <f aca="false">IF(AND(ISNUMBER(A106),ISNUMBER(D106)),IF(YEAR(A106)=Setup!$C$6,MONTH(A106),0),"")</f>
        <v/>
      </c>
    </row>
    <row r="107" customFormat="false" ht="15" hidden="false" customHeight="false" outlineLevel="0" collapsed="false">
      <c r="A107" s="17"/>
      <c r="B107" s="10"/>
      <c r="C107" s="10"/>
      <c r="D107" s="18"/>
      <c r="E107" s="10"/>
      <c r="G107" s="0" t="str">
        <f aca="false">IF(AND(ISNUMBER(A107),ISNUMBER(D107)),IF(YEAR(A107)=Setup!$C$6,MONTH(A107),0),"")</f>
        <v/>
      </c>
    </row>
    <row r="108" customFormat="false" ht="15" hidden="false" customHeight="false" outlineLevel="0" collapsed="false">
      <c r="A108" s="17"/>
      <c r="B108" s="10"/>
      <c r="C108" s="10"/>
      <c r="D108" s="18"/>
      <c r="E108" s="10"/>
      <c r="G108" s="0" t="str">
        <f aca="false">IF(AND(ISNUMBER(A108),ISNUMBER(D108)),IF(YEAR(A108)=Setup!$C$6,MONTH(A108),0),"")</f>
        <v/>
      </c>
    </row>
    <row r="109" customFormat="false" ht="15" hidden="false" customHeight="false" outlineLevel="0" collapsed="false">
      <c r="A109" s="17"/>
      <c r="B109" s="10"/>
      <c r="C109" s="10"/>
      <c r="D109" s="18"/>
      <c r="E109" s="10"/>
      <c r="G109" s="0" t="str">
        <f aca="false">IF(AND(ISNUMBER(A109),ISNUMBER(D109)),IF(YEAR(A109)=Setup!$C$6,MONTH(A109),0),"")</f>
        <v/>
      </c>
    </row>
    <row r="110" customFormat="false" ht="15" hidden="false" customHeight="false" outlineLevel="0" collapsed="false">
      <c r="A110" s="17"/>
      <c r="B110" s="10"/>
      <c r="C110" s="10"/>
      <c r="D110" s="18"/>
      <c r="E110" s="10"/>
      <c r="G110" s="0" t="str">
        <f aca="false">IF(AND(ISNUMBER(A110),ISNUMBER(D110)),IF(YEAR(A110)=Setup!$C$6,MONTH(A110),0),"")</f>
        <v/>
      </c>
    </row>
    <row r="111" customFormat="false" ht="15" hidden="false" customHeight="false" outlineLevel="0" collapsed="false">
      <c r="A111" s="17"/>
      <c r="B111" s="10"/>
      <c r="C111" s="10"/>
      <c r="D111" s="18"/>
      <c r="E111" s="10"/>
      <c r="G111" s="0" t="str">
        <f aca="false">IF(AND(ISNUMBER(A111),ISNUMBER(D111)),IF(YEAR(A111)=Setup!$C$6,MONTH(A111),0),"")</f>
        <v/>
      </c>
    </row>
    <row r="112" customFormat="false" ht="15" hidden="false" customHeight="false" outlineLevel="0" collapsed="false">
      <c r="A112" s="17"/>
      <c r="B112" s="10"/>
      <c r="C112" s="10"/>
      <c r="D112" s="18"/>
      <c r="E112" s="10"/>
      <c r="G112" s="0" t="str">
        <f aca="false">IF(AND(ISNUMBER(A112),ISNUMBER(D112)),IF(YEAR(A112)=Setup!$C$6,MONTH(A112),0),"")</f>
        <v/>
      </c>
    </row>
    <row r="113" customFormat="false" ht="15" hidden="false" customHeight="false" outlineLevel="0" collapsed="false">
      <c r="A113" s="17"/>
      <c r="B113" s="10"/>
      <c r="C113" s="10"/>
      <c r="D113" s="18"/>
      <c r="E113" s="10"/>
      <c r="G113" s="0" t="str">
        <f aca="false">IF(AND(ISNUMBER(A113),ISNUMBER(D113)),IF(YEAR(A113)=Setup!$C$6,MONTH(A113),0),"")</f>
        <v/>
      </c>
    </row>
    <row r="114" customFormat="false" ht="15" hidden="false" customHeight="false" outlineLevel="0" collapsed="false">
      <c r="A114" s="17"/>
      <c r="B114" s="10"/>
      <c r="C114" s="10"/>
      <c r="D114" s="18"/>
      <c r="E114" s="10"/>
      <c r="G114" s="0" t="str">
        <f aca="false">IF(AND(ISNUMBER(A114),ISNUMBER(D114)),IF(YEAR(A114)=Setup!$C$6,MONTH(A114),0),"")</f>
        <v/>
      </c>
    </row>
    <row r="115" customFormat="false" ht="15" hidden="false" customHeight="false" outlineLevel="0" collapsed="false">
      <c r="A115" s="17"/>
      <c r="B115" s="10"/>
      <c r="C115" s="10"/>
      <c r="D115" s="18"/>
      <c r="E115" s="10"/>
      <c r="G115" s="0" t="str">
        <f aca="false">IF(AND(ISNUMBER(A115),ISNUMBER(D115)),IF(YEAR(A115)=Setup!$C$6,MONTH(A115),0),"")</f>
        <v/>
      </c>
    </row>
    <row r="116" customFormat="false" ht="15" hidden="false" customHeight="false" outlineLevel="0" collapsed="false">
      <c r="A116" s="17"/>
      <c r="B116" s="10"/>
      <c r="C116" s="10"/>
      <c r="D116" s="18"/>
      <c r="E116" s="10"/>
      <c r="G116" s="0" t="str">
        <f aca="false">IF(AND(ISNUMBER(A116),ISNUMBER(D116)),IF(YEAR(A116)=Setup!$C$6,MONTH(A116),0),"")</f>
        <v/>
      </c>
    </row>
    <row r="117" customFormat="false" ht="15" hidden="false" customHeight="false" outlineLevel="0" collapsed="false">
      <c r="A117" s="17"/>
      <c r="B117" s="10"/>
      <c r="C117" s="10"/>
      <c r="D117" s="18"/>
      <c r="E117" s="10"/>
      <c r="G117" s="0" t="str">
        <f aca="false">IF(AND(ISNUMBER(A117),ISNUMBER(D117)),IF(YEAR(A117)=Setup!$C$6,MONTH(A117),0),"")</f>
        <v/>
      </c>
    </row>
    <row r="118" customFormat="false" ht="15" hidden="false" customHeight="false" outlineLevel="0" collapsed="false">
      <c r="A118" s="17"/>
      <c r="B118" s="10"/>
      <c r="C118" s="10"/>
      <c r="D118" s="18"/>
      <c r="E118" s="10"/>
      <c r="G118" s="0" t="str">
        <f aca="false">IF(AND(ISNUMBER(A118),ISNUMBER(D118)),IF(YEAR(A118)=Setup!$C$6,MONTH(A118),0),"")</f>
        <v/>
      </c>
    </row>
    <row r="119" customFormat="false" ht="15" hidden="false" customHeight="false" outlineLevel="0" collapsed="false">
      <c r="A119" s="17"/>
      <c r="B119" s="10"/>
      <c r="C119" s="10"/>
      <c r="D119" s="18"/>
      <c r="E119" s="10"/>
      <c r="G119" s="0" t="str">
        <f aca="false">IF(AND(ISNUMBER(A119),ISNUMBER(D119)),IF(YEAR(A119)=Setup!$C$6,MONTH(A119),0),"")</f>
        <v/>
      </c>
    </row>
    <row r="120" customFormat="false" ht="15" hidden="false" customHeight="false" outlineLevel="0" collapsed="false">
      <c r="A120" s="17"/>
      <c r="B120" s="10"/>
      <c r="C120" s="10"/>
      <c r="D120" s="18"/>
      <c r="E120" s="10"/>
      <c r="G120" s="0" t="str">
        <f aca="false">IF(AND(ISNUMBER(A120),ISNUMBER(D120)),IF(YEAR(A120)=Setup!$C$6,MONTH(A120),0),"")</f>
        <v/>
      </c>
    </row>
    <row r="121" customFormat="false" ht="15" hidden="false" customHeight="false" outlineLevel="0" collapsed="false">
      <c r="A121" s="17"/>
      <c r="B121" s="10"/>
      <c r="C121" s="10"/>
      <c r="D121" s="18"/>
      <c r="E121" s="10"/>
      <c r="G121" s="0" t="str">
        <f aca="false">IF(AND(ISNUMBER(A121),ISNUMBER(D121)),IF(YEAR(A121)=Setup!$C$6,MONTH(A121),0),"")</f>
        <v/>
      </c>
    </row>
    <row r="122" customFormat="false" ht="15" hidden="false" customHeight="false" outlineLevel="0" collapsed="false">
      <c r="A122" s="17"/>
      <c r="B122" s="10"/>
      <c r="C122" s="10"/>
      <c r="D122" s="18"/>
      <c r="E122" s="10"/>
      <c r="G122" s="0" t="str">
        <f aca="false">IF(AND(ISNUMBER(A122),ISNUMBER(D122)),IF(YEAR(A122)=Setup!$C$6,MONTH(A122),0),"")</f>
        <v/>
      </c>
    </row>
    <row r="123" customFormat="false" ht="15" hidden="false" customHeight="false" outlineLevel="0" collapsed="false">
      <c r="A123" s="17"/>
      <c r="B123" s="10"/>
      <c r="C123" s="10"/>
      <c r="D123" s="18"/>
      <c r="E123" s="10"/>
      <c r="G123" s="0" t="str">
        <f aca="false">IF(AND(ISNUMBER(A123),ISNUMBER(D123)),IF(YEAR(A123)=Setup!$C$6,MONTH(A123),0),"")</f>
        <v/>
      </c>
    </row>
    <row r="124" customFormat="false" ht="15" hidden="false" customHeight="false" outlineLevel="0" collapsed="false">
      <c r="A124" s="17"/>
      <c r="B124" s="10"/>
      <c r="C124" s="10"/>
      <c r="D124" s="18"/>
      <c r="E124" s="10"/>
      <c r="G124" s="0" t="str">
        <f aca="false">IF(AND(ISNUMBER(A124),ISNUMBER(D124)),IF(YEAR(A124)=Setup!$C$6,MONTH(A124),0),"")</f>
        <v/>
      </c>
    </row>
    <row r="125" customFormat="false" ht="15" hidden="false" customHeight="false" outlineLevel="0" collapsed="false">
      <c r="A125" s="17"/>
      <c r="B125" s="10"/>
      <c r="C125" s="10"/>
      <c r="D125" s="18"/>
      <c r="E125" s="10"/>
      <c r="G125" s="0" t="str">
        <f aca="false">IF(AND(ISNUMBER(A125),ISNUMBER(D125)),IF(YEAR(A125)=Setup!$C$6,MONTH(A125),0),"")</f>
        <v/>
      </c>
    </row>
    <row r="126" customFormat="false" ht="15" hidden="false" customHeight="false" outlineLevel="0" collapsed="false">
      <c r="A126" s="17"/>
      <c r="B126" s="10"/>
      <c r="C126" s="10"/>
      <c r="D126" s="18"/>
      <c r="E126" s="10"/>
      <c r="G126" s="0" t="str">
        <f aca="false">IF(AND(ISNUMBER(A126),ISNUMBER(D126)),IF(YEAR(A126)=Setup!$C$6,MONTH(A126),0),"")</f>
        <v/>
      </c>
    </row>
    <row r="127" customFormat="false" ht="15" hidden="false" customHeight="false" outlineLevel="0" collapsed="false">
      <c r="A127" s="17"/>
      <c r="B127" s="10"/>
      <c r="C127" s="10"/>
      <c r="D127" s="18"/>
      <c r="E127" s="10"/>
      <c r="G127" s="0" t="str">
        <f aca="false">IF(AND(ISNUMBER(A127),ISNUMBER(D127)),IF(YEAR(A127)=Setup!$C$6,MONTH(A127),0),"")</f>
        <v/>
      </c>
    </row>
    <row r="128" customFormat="false" ht="15" hidden="false" customHeight="false" outlineLevel="0" collapsed="false">
      <c r="A128" s="17"/>
      <c r="B128" s="10"/>
      <c r="C128" s="10"/>
      <c r="D128" s="18"/>
      <c r="E128" s="10"/>
      <c r="G128" s="0" t="str">
        <f aca="false">IF(AND(ISNUMBER(A128),ISNUMBER(D128)),IF(YEAR(A128)=Setup!$C$6,MONTH(A128),0),"")</f>
        <v/>
      </c>
    </row>
    <row r="129" customFormat="false" ht="15" hidden="false" customHeight="false" outlineLevel="0" collapsed="false">
      <c r="A129" s="17"/>
      <c r="B129" s="10"/>
      <c r="C129" s="10"/>
      <c r="D129" s="18"/>
      <c r="E129" s="10"/>
      <c r="G129" s="0" t="str">
        <f aca="false">IF(AND(ISNUMBER(A129),ISNUMBER(D129)),IF(YEAR(A129)=Setup!$C$6,MONTH(A129),0),"")</f>
        <v/>
      </c>
    </row>
    <row r="130" customFormat="false" ht="15" hidden="false" customHeight="false" outlineLevel="0" collapsed="false">
      <c r="A130" s="17"/>
      <c r="B130" s="10"/>
      <c r="C130" s="10"/>
      <c r="D130" s="18"/>
      <c r="E130" s="10"/>
      <c r="G130" s="0" t="str">
        <f aca="false">IF(AND(ISNUMBER(A130),ISNUMBER(D130)),IF(YEAR(A130)=Setup!$C$6,MONTH(A130),0),"")</f>
        <v/>
      </c>
    </row>
    <row r="131" customFormat="false" ht="15" hidden="false" customHeight="false" outlineLevel="0" collapsed="false">
      <c r="A131" s="17"/>
      <c r="B131" s="10"/>
      <c r="C131" s="10"/>
      <c r="D131" s="18"/>
      <c r="E131" s="10"/>
      <c r="G131" s="0" t="str">
        <f aca="false">IF(AND(ISNUMBER(A131),ISNUMBER(D131)),IF(YEAR(A131)=Setup!$C$6,MONTH(A131),0),"")</f>
        <v/>
      </c>
    </row>
    <row r="132" customFormat="false" ht="15" hidden="false" customHeight="false" outlineLevel="0" collapsed="false">
      <c r="A132" s="17"/>
      <c r="B132" s="10"/>
      <c r="C132" s="10"/>
      <c r="D132" s="18"/>
      <c r="E132" s="10"/>
      <c r="G132" s="0" t="str">
        <f aca="false">IF(AND(ISNUMBER(A132),ISNUMBER(D132)),IF(YEAR(A132)=Setup!$C$6,MONTH(A132),0),"")</f>
        <v/>
      </c>
    </row>
    <row r="133" customFormat="false" ht="15" hidden="false" customHeight="false" outlineLevel="0" collapsed="false">
      <c r="A133" s="17"/>
      <c r="B133" s="10"/>
      <c r="C133" s="10"/>
      <c r="D133" s="18"/>
      <c r="E133" s="10"/>
      <c r="G133" s="0" t="str">
        <f aca="false">IF(AND(ISNUMBER(A133),ISNUMBER(D133)),IF(YEAR(A133)=Setup!$C$6,MONTH(A133),0),"")</f>
        <v/>
      </c>
    </row>
    <row r="134" customFormat="false" ht="15" hidden="false" customHeight="false" outlineLevel="0" collapsed="false">
      <c r="A134" s="17"/>
      <c r="B134" s="10"/>
      <c r="C134" s="10"/>
      <c r="D134" s="18"/>
      <c r="E134" s="10"/>
      <c r="G134" s="0" t="str">
        <f aca="false">IF(AND(ISNUMBER(A134),ISNUMBER(D134)),IF(YEAR(A134)=Setup!$C$6,MONTH(A134),0),"")</f>
        <v/>
      </c>
    </row>
    <row r="135" customFormat="false" ht="15" hidden="false" customHeight="false" outlineLevel="0" collapsed="false">
      <c r="A135" s="17"/>
      <c r="B135" s="10"/>
      <c r="C135" s="10"/>
      <c r="D135" s="18"/>
      <c r="E135" s="10"/>
      <c r="G135" s="0" t="str">
        <f aca="false">IF(AND(ISNUMBER(A135),ISNUMBER(D135)),IF(YEAR(A135)=Setup!$C$6,MONTH(A135),0),"")</f>
        <v/>
      </c>
    </row>
    <row r="136" customFormat="false" ht="15" hidden="false" customHeight="false" outlineLevel="0" collapsed="false">
      <c r="A136" s="17"/>
      <c r="B136" s="10"/>
      <c r="C136" s="10"/>
      <c r="D136" s="18"/>
      <c r="E136" s="10"/>
      <c r="G136" s="0" t="str">
        <f aca="false">IF(AND(ISNUMBER(A136),ISNUMBER(D136)),IF(YEAR(A136)=Setup!$C$6,MONTH(A136),0),"")</f>
        <v/>
      </c>
    </row>
    <row r="137" customFormat="false" ht="15" hidden="false" customHeight="false" outlineLevel="0" collapsed="false">
      <c r="A137" s="17"/>
      <c r="B137" s="10"/>
      <c r="C137" s="10"/>
      <c r="D137" s="18"/>
      <c r="E137" s="10"/>
      <c r="G137" s="0" t="str">
        <f aca="false">IF(AND(ISNUMBER(A137),ISNUMBER(D137)),IF(YEAR(A137)=Setup!$C$6,MONTH(A137),0),"")</f>
        <v/>
      </c>
    </row>
    <row r="138" customFormat="false" ht="15" hidden="false" customHeight="false" outlineLevel="0" collapsed="false">
      <c r="A138" s="17"/>
      <c r="B138" s="10"/>
      <c r="C138" s="10"/>
      <c r="D138" s="18"/>
      <c r="E138" s="10"/>
      <c r="G138" s="0" t="str">
        <f aca="false">IF(AND(ISNUMBER(A138),ISNUMBER(D138)),IF(YEAR(A138)=Setup!$C$6,MONTH(A138),0),"")</f>
        <v/>
      </c>
    </row>
    <row r="139" customFormat="false" ht="15" hidden="false" customHeight="false" outlineLevel="0" collapsed="false">
      <c r="A139" s="17"/>
      <c r="B139" s="10"/>
      <c r="C139" s="10"/>
      <c r="D139" s="18"/>
      <c r="E139" s="10"/>
      <c r="G139" s="0" t="str">
        <f aca="false">IF(AND(ISNUMBER(A139),ISNUMBER(D139)),IF(YEAR(A139)=Setup!$C$6,MONTH(A139),0),"")</f>
        <v/>
      </c>
    </row>
    <row r="140" customFormat="false" ht="15" hidden="false" customHeight="false" outlineLevel="0" collapsed="false">
      <c r="A140" s="17"/>
      <c r="B140" s="10"/>
      <c r="C140" s="10"/>
      <c r="D140" s="18"/>
      <c r="E140" s="10"/>
      <c r="G140" s="0" t="str">
        <f aca="false">IF(AND(ISNUMBER(A140),ISNUMBER(D140)),IF(YEAR(A140)=Setup!$C$6,MONTH(A140),0),"")</f>
        <v/>
      </c>
    </row>
    <row r="141" customFormat="false" ht="15" hidden="false" customHeight="false" outlineLevel="0" collapsed="false">
      <c r="A141" s="17"/>
      <c r="B141" s="10"/>
      <c r="C141" s="10"/>
      <c r="D141" s="18"/>
      <c r="E141" s="10"/>
      <c r="G141" s="0" t="str">
        <f aca="false">IF(AND(ISNUMBER(A141),ISNUMBER(D141)),IF(YEAR(A141)=Setup!$C$6,MONTH(A141),0),"")</f>
        <v/>
      </c>
    </row>
    <row r="142" customFormat="false" ht="15" hidden="false" customHeight="false" outlineLevel="0" collapsed="false">
      <c r="A142" s="17"/>
      <c r="B142" s="10"/>
      <c r="C142" s="10"/>
      <c r="D142" s="18"/>
      <c r="E142" s="10"/>
      <c r="G142" s="0" t="str">
        <f aca="false">IF(AND(ISNUMBER(A142),ISNUMBER(D142)),IF(YEAR(A142)=Setup!$C$6,MONTH(A142),0),"")</f>
        <v/>
      </c>
    </row>
    <row r="143" customFormat="false" ht="15" hidden="false" customHeight="false" outlineLevel="0" collapsed="false">
      <c r="A143" s="17"/>
      <c r="B143" s="10"/>
      <c r="C143" s="10"/>
      <c r="D143" s="18"/>
      <c r="E143" s="10"/>
      <c r="G143" s="0" t="str">
        <f aca="false">IF(AND(ISNUMBER(A143),ISNUMBER(D143)),IF(YEAR(A143)=Setup!$C$6,MONTH(A143),0),"")</f>
        <v/>
      </c>
    </row>
    <row r="144" customFormat="false" ht="15" hidden="false" customHeight="false" outlineLevel="0" collapsed="false">
      <c r="A144" s="17"/>
      <c r="B144" s="10"/>
      <c r="C144" s="10"/>
      <c r="D144" s="18"/>
      <c r="E144" s="10"/>
      <c r="G144" s="0" t="str">
        <f aca="false">IF(AND(ISNUMBER(A144),ISNUMBER(D144)),IF(YEAR(A144)=Setup!$C$6,MONTH(A144),0),"")</f>
        <v/>
      </c>
    </row>
    <row r="145" customFormat="false" ht="15" hidden="false" customHeight="false" outlineLevel="0" collapsed="false">
      <c r="A145" s="17"/>
      <c r="B145" s="10"/>
      <c r="C145" s="10"/>
      <c r="D145" s="18"/>
      <c r="E145" s="10"/>
      <c r="G145" s="0" t="str">
        <f aca="false">IF(AND(ISNUMBER(A145),ISNUMBER(D145)),IF(YEAR(A145)=Setup!$C$6,MONTH(A145),0),"")</f>
        <v/>
      </c>
    </row>
    <row r="146" customFormat="false" ht="15" hidden="false" customHeight="false" outlineLevel="0" collapsed="false">
      <c r="A146" s="17"/>
      <c r="B146" s="10"/>
      <c r="C146" s="10"/>
      <c r="D146" s="18"/>
      <c r="E146" s="10"/>
      <c r="G146" s="0" t="str">
        <f aca="false">IF(AND(ISNUMBER(A146),ISNUMBER(D146)),IF(YEAR(A146)=Setup!$C$6,MONTH(A146),0),"")</f>
        <v/>
      </c>
    </row>
    <row r="147" customFormat="false" ht="15" hidden="false" customHeight="false" outlineLevel="0" collapsed="false">
      <c r="A147" s="17"/>
      <c r="B147" s="10"/>
      <c r="C147" s="10"/>
      <c r="D147" s="18"/>
      <c r="E147" s="10"/>
      <c r="G147" s="0" t="str">
        <f aca="false">IF(AND(ISNUMBER(A147),ISNUMBER(D147)),IF(YEAR(A147)=Setup!$C$6,MONTH(A147),0),"")</f>
        <v/>
      </c>
    </row>
    <row r="148" customFormat="false" ht="15" hidden="false" customHeight="false" outlineLevel="0" collapsed="false">
      <c r="A148" s="17"/>
      <c r="B148" s="10"/>
      <c r="C148" s="10"/>
      <c r="D148" s="18"/>
      <c r="E148" s="10"/>
      <c r="G148" s="0" t="str">
        <f aca="false">IF(AND(ISNUMBER(A148),ISNUMBER(D148)),IF(YEAR(A148)=Setup!$C$6,MONTH(A148),0),"")</f>
        <v/>
      </c>
    </row>
    <row r="149" customFormat="false" ht="15" hidden="false" customHeight="false" outlineLevel="0" collapsed="false">
      <c r="A149" s="17"/>
      <c r="B149" s="10"/>
      <c r="C149" s="10"/>
      <c r="D149" s="18"/>
      <c r="E149" s="10"/>
      <c r="G149" s="0" t="str">
        <f aca="false">IF(AND(ISNUMBER(A149),ISNUMBER(D149)),IF(YEAR(A149)=Setup!$C$6,MONTH(A149),0),"")</f>
        <v/>
      </c>
    </row>
    <row r="150" customFormat="false" ht="15" hidden="false" customHeight="false" outlineLevel="0" collapsed="false">
      <c r="A150" s="17"/>
      <c r="B150" s="10"/>
      <c r="C150" s="10"/>
      <c r="D150" s="18"/>
      <c r="E150" s="10"/>
      <c r="G150" s="0" t="str">
        <f aca="false">IF(AND(ISNUMBER(A150),ISNUMBER(D150)),IF(YEAR(A150)=Setup!$C$6,MONTH(A150),0),"")</f>
        <v/>
      </c>
    </row>
    <row r="151" customFormat="false" ht="15" hidden="false" customHeight="false" outlineLevel="0" collapsed="false">
      <c r="A151" s="17"/>
      <c r="B151" s="10"/>
      <c r="C151" s="10"/>
      <c r="D151" s="18"/>
      <c r="E151" s="10"/>
      <c r="G151" s="0" t="str">
        <f aca="false">IF(AND(ISNUMBER(A151),ISNUMBER(D151)),IF(YEAR(A151)=Setup!$C$6,MONTH(A151),0),"")</f>
        <v/>
      </c>
    </row>
    <row r="152" customFormat="false" ht="15" hidden="false" customHeight="false" outlineLevel="0" collapsed="false">
      <c r="A152" s="17"/>
      <c r="B152" s="10"/>
      <c r="C152" s="10"/>
      <c r="D152" s="18"/>
      <c r="E152" s="10"/>
      <c r="G152" s="0" t="str">
        <f aca="false">IF(AND(ISNUMBER(A152),ISNUMBER(D152)),IF(YEAR(A152)=Setup!$C$6,MONTH(A152),0),"")</f>
        <v/>
      </c>
    </row>
    <row r="153" customFormat="false" ht="15" hidden="false" customHeight="false" outlineLevel="0" collapsed="false">
      <c r="A153" s="17"/>
      <c r="B153" s="10"/>
      <c r="C153" s="10"/>
      <c r="D153" s="18"/>
      <c r="E153" s="10"/>
      <c r="G153" s="0" t="str">
        <f aca="false">IF(AND(ISNUMBER(A153),ISNUMBER(D153)),IF(YEAR(A153)=Setup!$C$6,MONTH(A153),0),"")</f>
        <v/>
      </c>
    </row>
    <row r="154" customFormat="false" ht="15" hidden="false" customHeight="false" outlineLevel="0" collapsed="false">
      <c r="A154" s="17"/>
      <c r="B154" s="10"/>
      <c r="C154" s="10"/>
      <c r="D154" s="18"/>
      <c r="E154" s="10"/>
      <c r="G154" s="0" t="str">
        <f aca="false">IF(AND(ISNUMBER(A154),ISNUMBER(D154)),IF(YEAR(A154)=Setup!$C$6,MONTH(A154),0),"")</f>
        <v/>
      </c>
    </row>
    <row r="155" customFormat="false" ht="15" hidden="false" customHeight="false" outlineLevel="0" collapsed="false">
      <c r="A155" s="17"/>
      <c r="B155" s="10"/>
      <c r="C155" s="10"/>
      <c r="D155" s="18"/>
      <c r="E155" s="10"/>
      <c r="G155" s="0" t="str">
        <f aca="false">IF(AND(ISNUMBER(A155),ISNUMBER(D155)),IF(YEAR(A155)=Setup!$C$6,MONTH(A155),0),"")</f>
        <v/>
      </c>
    </row>
    <row r="156" customFormat="false" ht="15" hidden="false" customHeight="false" outlineLevel="0" collapsed="false">
      <c r="A156" s="17"/>
      <c r="B156" s="10"/>
      <c r="C156" s="10"/>
      <c r="D156" s="18"/>
      <c r="E156" s="10"/>
      <c r="G156" s="0" t="str">
        <f aca="false">IF(AND(ISNUMBER(A156),ISNUMBER(D156)),IF(YEAR(A156)=Setup!$C$6,MONTH(A156),0),"")</f>
        <v/>
      </c>
    </row>
    <row r="157" customFormat="false" ht="15" hidden="false" customHeight="false" outlineLevel="0" collapsed="false">
      <c r="A157" s="17"/>
      <c r="B157" s="10"/>
      <c r="C157" s="10"/>
      <c r="D157" s="18"/>
      <c r="E157" s="10"/>
      <c r="G157" s="0" t="str">
        <f aca="false">IF(AND(ISNUMBER(A157),ISNUMBER(D157)),IF(YEAR(A157)=Setup!$C$6,MONTH(A157),0),"")</f>
        <v/>
      </c>
    </row>
    <row r="158" customFormat="false" ht="15" hidden="false" customHeight="false" outlineLevel="0" collapsed="false">
      <c r="A158" s="17"/>
      <c r="B158" s="10"/>
      <c r="C158" s="10"/>
      <c r="D158" s="18"/>
      <c r="E158" s="10"/>
      <c r="G158" s="0" t="str">
        <f aca="false">IF(AND(ISNUMBER(A158),ISNUMBER(D158)),IF(YEAR(A158)=Setup!$C$6,MONTH(A158),0),"")</f>
        <v/>
      </c>
    </row>
    <row r="159" customFormat="false" ht="15" hidden="false" customHeight="false" outlineLevel="0" collapsed="false">
      <c r="A159" s="17"/>
      <c r="B159" s="10"/>
      <c r="C159" s="10"/>
      <c r="D159" s="18"/>
      <c r="E159" s="10"/>
      <c r="G159" s="0" t="str">
        <f aca="false">IF(AND(ISNUMBER(A159),ISNUMBER(D159)),IF(YEAR(A159)=Setup!$C$6,MONTH(A159),0),"")</f>
        <v/>
      </c>
    </row>
    <row r="160" customFormat="false" ht="15" hidden="false" customHeight="false" outlineLevel="0" collapsed="false">
      <c r="A160" s="17"/>
      <c r="B160" s="10"/>
      <c r="C160" s="10"/>
      <c r="D160" s="18"/>
      <c r="E160" s="10"/>
      <c r="G160" s="0" t="str">
        <f aca="false">IF(AND(ISNUMBER(A160),ISNUMBER(D160)),IF(YEAR(A160)=Setup!$C$6,MONTH(A160),0),"")</f>
        <v/>
      </c>
    </row>
    <row r="161" customFormat="false" ht="15" hidden="false" customHeight="false" outlineLevel="0" collapsed="false">
      <c r="A161" s="17"/>
      <c r="B161" s="10"/>
      <c r="C161" s="10"/>
      <c r="D161" s="18"/>
      <c r="E161" s="10"/>
      <c r="G161" s="0" t="str">
        <f aca="false">IF(AND(ISNUMBER(A161),ISNUMBER(D161)),IF(YEAR(A161)=Setup!$C$6,MONTH(A161),0),"")</f>
        <v/>
      </c>
    </row>
    <row r="162" customFormat="false" ht="15" hidden="false" customHeight="false" outlineLevel="0" collapsed="false">
      <c r="A162" s="17"/>
      <c r="B162" s="10"/>
      <c r="C162" s="10"/>
      <c r="D162" s="18"/>
      <c r="E162" s="10"/>
      <c r="G162" s="0" t="str">
        <f aca="false">IF(AND(ISNUMBER(A162),ISNUMBER(D162)),IF(YEAR(A162)=Setup!$C$6,MONTH(A162),0),"")</f>
        <v/>
      </c>
    </row>
    <row r="163" customFormat="false" ht="15" hidden="false" customHeight="false" outlineLevel="0" collapsed="false">
      <c r="A163" s="17"/>
      <c r="B163" s="10"/>
      <c r="C163" s="10"/>
      <c r="D163" s="18"/>
      <c r="E163" s="10"/>
      <c r="G163" s="0" t="str">
        <f aca="false">IF(AND(ISNUMBER(A163),ISNUMBER(D163)),IF(YEAR(A163)=Setup!$C$6,MONTH(A163),0),"")</f>
        <v/>
      </c>
    </row>
    <row r="164" customFormat="false" ht="15" hidden="false" customHeight="false" outlineLevel="0" collapsed="false">
      <c r="A164" s="17"/>
      <c r="B164" s="10"/>
      <c r="C164" s="10"/>
      <c r="D164" s="18"/>
      <c r="E164" s="10"/>
      <c r="G164" s="0" t="str">
        <f aca="false">IF(AND(ISNUMBER(A164),ISNUMBER(D164)),IF(YEAR(A164)=Setup!$C$6,MONTH(A164),0),"")</f>
        <v/>
      </c>
    </row>
    <row r="165" customFormat="false" ht="15" hidden="false" customHeight="false" outlineLevel="0" collapsed="false">
      <c r="A165" s="17"/>
      <c r="B165" s="10"/>
      <c r="C165" s="10"/>
      <c r="D165" s="18"/>
      <c r="E165" s="10"/>
      <c r="G165" s="0" t="str">
        <f aca="false">IF(AND(ISNUMBER(A165),ISNUMBER(D165)),IF(YEAR(A165)=Setup!$C$6,MONTH(A165),0),"")</f>
        <v/>
      </c>
    </row>
    <row r="166" customFormat="false" ht="15" hidden="false" customHeight="false" outlineLevel="0" collapsed="false">
      <c r="A166" s="17"/>
      <c r="B166" s="10"/>
      <c r="C166" s="10"/>
      <c r="D166" s="18"/>
      <c r="E166" s="10"/>
      <c r="G166" s="0" t="str">
        <f aca="false">IF(AND(ISNUMBER(A166),ISNUMBER(D166)),IF(YEAR(A166)=Setup!$C$6,MONTH(A166),0),"")</f>
        <v/>
      </c>
    </row>
    <row r="167" customFormat="false" ht="15" hidden="false" customHeight="false" outlineLevel="0" collapsed="false">
      <c r="A167" s="17"/>
      <c r="B167" s="10"/>
      <c r="C167" s="10"/>
      <c r="D167" s="18"/>
      <c r="E167" s="10"/>
      <c r="G167" s="0" t="str">
        <f aca="false">IF(AND(ISNUMBER(A167),ISNUMBER(D167)),IF(YEAR(A167)=Setup!$C$6,MONTH(A167),0),"")</f>
        <v/>
      </c>
    </row>
    <row r="168" customFormat="false" ht="15" hidden="false" customHeight="false" outlineLevel="0" collapsed="false">
      <c r="A168" s="17"/>
      <c r="B168" s="10"/>
      <c r="C168" s="10"/>
      <c r="D168" s="18"/>
      <c r="E168" s="10"/>
      <c r="G168" s="0" t="str">
        <f aca="false">IF(AND(ISNUMBER(A168),ISNUMBER(D168)),IF(YEAR(A168)=Setup!$C$6,MONTH(A168),0),"")</f>
        <v/>
      </c>
    </row>
    <row r="169" customFormat="false" ht="15" hidden="false" customHeight="false" outlineLevel="0" collapsed="false">
      <c r="A169" s="17"/>
      <c r="B169" s="10"/>
      <c r="C169" s="10"/>
      <c r="D169" s="18"/>
      <c r="E169" s="10"/>
      <c r="G169" s="0" t="str">
        <f aca="false">IF(AND(ISNUMBER(A169),ISNUMBER(D169)),IF(YEAR(A169)=Setup!$C$6,MONTH(A169),0),"")</f>
        <v/>
      </c>
    </row>
    <row r="170" customFormat="false" ht="15" hidden="false" customHeight="false" outlineLevel="0" collapsed="false">
      <c r="A170" s="17"/>
      <c r="B170" s="10"/>
      <c r="C170" s="10"/>
      <c r="D170" s="18"/>
      <c r="E170" s="10"/>
      <c r="G170" s="0" t="str">
        <f aca="false">IF(AND(ISNUMBER(A170),ISNUMBER(D170)),IF(YEAR(A170)=Setup!$C$6,MONTH(A170),0),"")</f>
        <v/>
      </c>
    </row>
    <row r="171" customFormat="false" ht="15" hidden="false" customHeight="false" outlineLevel="0" collapsed="false">
      <c r="A171" s="17"/>
      <c r="B171" s="10"/>
      <c r="C171" s="10"/>
      <c r="D171" s="18"/>
      <c r="E171" s="10"/>
      <c r="G171" s="0" t="str">
        <f aca="false">IF(AND(ISNUMBER(A171),ISNUMBER(D171)),IF(YEAR(A171)=Setup!$C$6,MONTH(A171),0),"")</f>
        <v/>
      </c>
    </row>
    <row r="172" customFormat="false" ht="15" hidden="false" customHeight="false" outlineLevel="0" collapsed="false">
      <c r="A172" s="17"/>
      <c r="B172" s="10"/>
      <c r="C172" s="10"/>
      <c r="D172" s="18"/>
      <c r="E172" s="10"/>
      <c r="G172" s="0" t="str">
        <f aca="false">IF(AND(ISNUMBER(A172),ISNUMBER(D172)),IF(YEAR(A172)=Setup!$C$6,MONTH(A172),0),"")</f>
        <v/>
      </c>
    </row>
    <row r="173" customFormat="false" ht="15" hidden="false" customHeight="false" outlineLevel="0" collapsed="false">
      <c r="A173" s="17"/>
      <c r="B173" s="10"/>
      <c r="C173" s="10"/>
      <c r="D173" s="18"/>
      <c r="E173" s="10"/>
      <c r="G173" s="0" t="str">
        <f aca="false">IF(AND(ISNUMBER(A173),ISNUMBER(D173)),IF(YEAR(A173)=Setup!$C$6,MONTH(A173),0),"")</f>
        <v/>
      </c>
    </row>
    <row r="174" customFormat="false" ht="15" hidden="false" customHeight="false" outlineLevel="0" collapsed="false">
      <c r="A174" s="17"/>
      <c r="B174" s="10"/>
      <c r="C174" s="10"/>
      <c r="D174" s="18"/>
      <c r="E174" s="10"/>
      <c r="G174" s="0" t="str">
        <f aca="false">IF(AND(ISNUMBER(A174),ISNUMBER(D174)),IF(YEAR(A174)=Setup!$C$6,MONTH(A174),0),"")</f>
        <v/>
      </c>
    </row>
    <row r="175" customFormat="false" ht="15" hidden="false" customHeight="false" outlineLevel="0" collapsed="false">
      <c r="A175" s="17"/>
      <c r="B175" s="10"/>
      <c r="C175" s="10"/>
      <c r="D175" s="18"/>
      <c r="E175" s="10"/>
      <c r="G175" s="0" t="str">
        <f aca="false">IF(AND(ISNUMBER(A175),ISNUMBER(D175)),IF(YEAR(A175)=Setup!$C$6,MONTH(A175),0),"")</f>
        <v/>
      </c>
    </row>
    <row r="176" customFormat="false" ht="15" hidden="false" customHeight="false" outlineLevel="0" collapsed="false">
      <c r="A176" s="17"/>
      <c r="B176" s="10"/>
      <c r="C176" s="10"/>
      <c r="D176" s="18"/>
      <c r="E176" s="10"/>
      <c r="G176" s="0" t="str">
        <f aca="false">IF(AND(ISNUMBER(A176),ISNUMBER(D176)),IF(YEAR(A176)=Setup!$C$6,MONTH(A176),0),"")</f>
        <v/>
      </c>
    </row>
    <row r="177" customFormat="false" ht="15" hidden="false" customHeight="false" outlineLevel="0" collapsed="false">
      <c r="A177" s="17"/>
      <c r="B177" s="10"/>
      <c r="C177" s="10"/>
      <c r="D177" s="18"/>
      <c r="E177" s="10"/>
      <c r="G177" s="0" t="str">
        <f aca="false">IF(AND(ISNUMBER(A177),ISNUMBER(D177)),IF(YEAR(A177)=Setup!$C$6,MONTH(A177),0),"")</f>
        <v/>
      </c>
    </row>
    <row r="178" customFormat="false" ht="15" hidden="false" customHeight="false" outlineLevel="0" collapsed="false">
      <c r="A178" s="17"/>
      <c r="B178" s="10"/>
      <c r="C178" s="10"/>
      <c r="D178" s="18"/>
      <c r="E178" s="10"/>
      <c r="G178" s="0" t="str">
        <f aca="false">IF(AND(ISNUMBER(A178),ISNUMBER(D178)),IF(YEAR(A178)=Setup!$C$6,MONTH(A178),0),"")</f>
        <v/>
      </c>
    </row>
    <row r="179" customFormat="false" ht="15" hidden="false" customHeight="false" outlineLevel="0" collapsed="false">
      <c r="A179" s="17"/>
      <c r="B179" s="10"/>
      <c r="C179" s="10"/>
      <c r="D179" s="18"/>
      <c r="E179" s="10"/>
      <c r="G179" s="0" t="str">
        <f aca="false">IF(AND(ISNUMBER(A179),ISNUMBER(D179)),IF(YEAR(A179)=Setup!$C$6,MONTH(A179),0),"")</f>
        <v/>
      </c>
    </row>
    <row r="180" customFormat="false" ht="15" hidden="false" customHeight="false" outlineLevel="0" collapsed="false">
      <c r="A180" s="17"/>
      <c r="B180" s="10"/>
      <c r="C180" s="10"/>
      <c r="D180" s="18"/>
      <c r="E180" s="10"/>
      <c r="G180" s="0" t="str">
        <f aca="false">IF(AND(ISNUMBER(A180),ISNUMBER(D180)),IF(YEAR(A180)=Setup!$C$6,MONTH(A180),0),"")</f>
        <v/>
      </c>
    </row>
    <row r="181" customFormat="false" ht="15" hidden="false" customHeight="false" outlineLevel="0" collapsed="false">
      <c r="A181" s="17"/>
      <c r="B181" s="10"/>
      <c r="C181" s="10"/>
      <c r="D181" s="18"/>
      <c r="E181" s="10"/>
      <c r="G181" s="0" t="str">
        <f aca="false">IF(AND(ISNUMBER(A181),ISNUMBER(D181)),IF(YEAR(A181)=Setup!$C$6,MONTH(A181),0),"")</f>
        <v/>
      </c>
    </row>
    <row r="182" customFormat="false" ht="15" hidden="false" customHeight="false" outlineLevel="0" collapsed="false">
      <c r="A182" s="17"/>
      <c r="B182" s="10"/>
      <c r="C182" s="10"/>
      <c r="D182" s="18"/>
      <c r="E182" s="10"/>
      <c r="G182" s="0" t="str">
        <f aca="false">IF(AND(ISNUMBER(A182),ISNUMBER(D182)),IF(YEAR(A182)=Setup!$C$6,MONTH(A182),0),"")</f>
        <v/>
      </c>
    </row>
    <row r="183" customFormat="false" ht="15" hidden="false" customHeight="false" outlineLevel="0" collapsed="false">
      <c r="A183" s="17"/>
      <c r="B183" s="10"/>
      <c r="C183" s="10"/>
      <c r="D183" s="18"/>
      <c r="E183" s="10"/>
      <c r="G183" s="0" t="str">
        <f aca="false">IF(AND(ISNUMBER(A183),ISNUMBER(D183)),IF(YEAR(A183)=Setup!$C$6,MONTH(A183),0),"")</f>
        <v/>
      </c>
    </row>
    <row r="184" customFormat="false" ht="15" hidden="false" customHeight="false" outlineLevel="0" collapsed="false">
      <c r="A184" s="17"/>
      <c r="B184" s="10"/>
      <c r="C184" s="10"/>
      <c r="D184" s="18"/>
      <c r="E184" s="10"/>
      <c r="G184" s="0" t="str">
        <f aca="false">IF(AND(ISNUMBER(A184),ISNUMBER(D184)),IF(YEAR(A184)=Setup!$C$6,MONTH(A184),0),"")</f>
        <v/>
      </c>
    </row>
    <row r="185" customFormat="false" ht="15" hidden="false" customHeight="false" outlineLevel="0" collapsed="false">
      <c r="A185" s="17"/>
      <c r="B185" s="10"/>
      <c r="C185" s="10"/>
      <c r="D185" s="18"/>
      <c r="E185" s="10"/>
      <c r="G185" s="0" t="str">
        <f aca="false">IF(AND(ISNUMBER(A185),ISNUMBER(D185)),IF(YEAR(A185)=Setup!$C$6,MONTH(A185),0),"")</f>
        <v/>
      </c>
    </row>
    <row r="186" customFormat="false" ht="15" hidden="false" customHeight="false" outlineLevel="0" collapsed="false">
      <c r="A186" s="17"/>
      <c r="B186" s="10"/>
      <c r="C186" s="10"/>
      <c r="D186" s="18"/>
      <c r="E186" s="10"/>
      <c r="G186" s="0" t="str">
        <f aca="false">IF(AND(ISNUMBER(A186),ISNUMBER(D186)),IF(YEAR(A186)=Setup!$C$6,MONTH(A186),0),"")</f>
        <v/>
      </c>
    </row>
    <row r="187" customFormat="false" ht="15" hidden="false" customHeight="false" outlineLevel="0" collapsed="false">
      <c r="A187" s="17"/>
      <c r="B187" s="10"/>
      <c r="C187" s="10"/>
      <c r="D187" s="18"/>
      <c r="E187" s="10"/>
      <c r="G187" s="0" t="str">
        <f aca="false">IF(AND(ISNUMBER(A187),ISNUMBER(D187)),IF(YEAR(A187)=Setup!$C$6,MONTH(A187),0),"")</f>
        <v/>
      </c>
    </row>
    <row r="188" customFormat="false" ht="15" hidden="false" customHeight="false" outlineLevel="0" collapsed="false">
      <c r="A188" s="17"/>
      <c r="B188" s="10"/>
      <c r="C188" s="10"/>
      <c r="D188" s="18"/>
      <c r="E188" s="10"/>
      <c r="G188" s="0" t="str">
        <f aca="false">IF(AND(ISNUMBER(A188),ISNUMBER(D188)),IF(YEAR(A188)=Setup!$C$6,MONTH(A188),0),"")</f>
        <v/>
      </c>
    </row>
    <row r="189" customFormat="false" ht="15" hidden="false" customHeight="false" outlineLevel="0" collapsed="false">
      <c r="A189" s="17"/>
      <c r="B189" s="10"/>
      <c r="C189" s="10"/>
      <c r="D189" s="18"/>
      <c r="E189" s="10"/>
      <c r="G189" s="0" t="str">
        <f aca="false">IF(AND(ISNUMBER(A189),ISNUMBER(D189)),IF(YEAR(A189)=Setup!$C$6,MONTH(A189),0),"")</f>
        <v/>
      </c>
    </row>
    <row r="190" customFormat="false" ht="15" hidden="false" customHeight="false" outlineLevel="0" collapsed="false">
      <c r="A190" s="17"/>
      <c r="B190" s="10"/>
      <c r="C190" s="10"/>
      <c r="D190" s="18"/>
      <c r="E190" s="10"/>
      <c r="G190" s="0" t="str">
        <f aca="false">IF(AND(ISNUMBER(A190),ISNUMBER(D190)),IF(YEAR(A190)=Setup!$C$6,MONTH(A190),0),"")</f>
        <v/>
      </c>
    </row>
    <row r="191" customFormat="false" ht="15" hidden="false" customHeight="false" outlineLevel="0" collapsed="false">
      <c r="A191" s="17"/>
      <c r="B191" s="10"/>
      <c r="C191" s="10"/>
      <c r="D191" s="18"/>
      <c r="E191" s="10"/>
      <c r="G191" s="0" t="str">
        <f aca="false">IF(AND(ISNUMBER(A191),ISNUMBER(D191)),IF(YEAR(A191)=Setup!$C$6,MONTH(A191),0),"")</f>
        <v/>
      </c>
    </row>
    <row r="192" customFormat="false" ht="15" hidden="false" customHeight="false" outlineLevel="0" collapsed="false">
      <c r="A192" s="17"/>
      <c r="B192" s="10"/>
      <c r="C192" s="10"/>
      <c r="D192" s="18"/>
      <c r="E192" s="10"/>
      <c r="G192" s="0" t="str">
        <f aca="false">IF(AND(ISNUMBER(A192),ISNUMBER(D192)),IF(YEAR(A192)=Setup!$C$6,MONTH(A192),0),"")</f>
        <v/>
      </c>
    </row>
    <row r="193" customFormat="false" ht="15" hidden="false" customHeight="false" outlineLevel="0" collapsed="false">
      <c r="A193" s="17"/>
      <c r="B193" s="10"/>
      <c r="C193" s="10"/>
      <c r="D193" s="18"/>
      <c r="E193" s="10"/>
      <c r="G193" s="0" t="str">
        <f aca="false">IF(AND(ISNUMBER(A193),ISNUMBER(D193)),IF(YEAR(A193)=Setup!$C$6,MONTH(A193),0),"")</f>
        <v/>
      </c>
    </row>
    <row r="194" customFormat="false" ht="15" hidden="false" customHeight="false" outlineLevel="0" collapsed="false">
      <c r="A194" s="17"/>
      <c r="B194" s="10"/>
      <c r="C194" s="10"/>
      <c r="D194" s="18"/>
      <c r="E194" s="10"/>
      <c r="G194" s="0" t="str">
        <f aca="false">IF(AND(ISNUMBER(A194),ISNUMBER(D194)),IF(YEAR(A194)=Setup!$C$6,MONTH(A194),0),"")</f>
        <v/>
      </c>
    </row>
    <row r="195" customFormat="false" ht="15" hidden="false" customHeight="false" outlineLevel="0" collapsed="false">
      <c r="A195" s="17"/>
      <c r="B195" s="10"/>
      <c r="C195" s="10"/>
      <c r="D195" s="18"/>
      <c r="E195" s="10"/>
      <c r="G195" s="0" t="str">
        <f aca="false">IF(AND(ISNUMBER(A195),ISNUMBER(D195)),IF(YEAR(A195)=Setup!$C$6,MONTH(A195),0),"")</f>
        <v/>
      </c>
    </row>
    <row r="196" customFormat="false" ht="15" hidden="false" customHeight="false" outlineLevel="0" collapsed="false">
      <c r="A196" s="17"/>
      <c r="B196" s="10"/>
      <c r="C196" s="10"/>
      <c r="D196" s="18"/>
      <c r="E196" s="10"/>
      <c r="G196" s="0" t="str">
        <f aca="false">IF(AND(ISNUMBER(A196),ISNUMBER(D196)),IF(YEAR(A196)=Setup!$C$6,MONTH(A196),0),"")</f>
        <v/>
      </c>
    </row>
    <row r="197" customFormat="false" ht="15" hidden="false" customHeight="false" outlineLevel="0" collapsed="false">
      <c r="A197" s="17"/>
      <c r="B197" s="10"/>
      <c r="C197" s="10"/>
      <c r="D197" s="18"/>
      <c r="E197" s="10"/>
      <c r="G197" s="0" t="str">
        <f aca="false">IF(AND(ISNUMBER(A197),ISNUMBER(D197)),IF(YEAR(A197)=Setup!$C$6,MONTH(A197),0),"")</f>
        <v/>
      </c>
    </row>
    <row r="198" customFormat="false" ht="15" hidden="false" customHeight="false" outlineLevel="0" collapsed="false">
      <c r="A198" s="17"/>
      <c r="B198" s="10"/>
      <c r="C198" s="10"/>
      <c r="D198" s="18"/>
      <c r="E198" s="10"/>
      <c r="G198" s="0" t="str">
        <f aca="false">IF(AND(ISNUMBER(A198),ISNUMBER(D198)),IF(YEAR(A198)=Setup!$C$6,MONTH(A198),0),"")</f>
        <v/>
      </c>
    </row>
    <row r="199" customFormat="false" ht="15" hidden="false" customHeight="false" outlineLevel="0" collapsed="false">
      <c r="A199" s="17"/>
      <c r="B199" s="10"/>
      <c r="C199" s="10"/>
      <c r="D199" s="18"/>
      <c r="E199" s="10"/>
      <c r="G199" s="0" t="str">
        <f aca="false">IF(AND(ISNUMBER(A199),ISNUMBER(D199)),IF(YEAR(A199)=Setup!$C$6,MONTH(A199),0),"")</f>
        <v/>
      </c>
    </row>
    <row r="200" customFormat="false" ht="15" hidden="false" customHeight="false" outlineLevel="0" collapsed="false">
      <c r="A200" s="17"/>
      <c r="B200" s="10"/>
      <c r="C200" s="10"/>
      <c r="D200" s="18"/>
      <c r="E200" s="10"/>
      <c r="G200" s="0" t="str">
        <f aca="false">IF(AND(ISNUMBER(A200),ISNUMBER(D200)),IF(YEAR(A200)=Setup!$C$6,MONTH(A200),0),"")</f>
        <v/>
      </c>
    </row>
    <row r="201" customFormat="false" ht="15" hidden="false" customHeight="false" outlineLevel="0" collapsed="false">
      <c r="A201" s="17"/>
      <c r="B201" s="10"/>
      <c r="C201" s="10"/>
      <c r="D201" s="18"/>
      <c r="E201" s="10"/>
      <c r="G201" s="0" t="str">
        <f aca="false">IF(AND(ISNUMBER(A201),ISNUMBER(D201)),IF(YEAR(A201)=Setup!$C$6,MONTH(A201),0),"")</f>
        <v/>
      </c>
    </row>
    <row r="202" customFormat="false" ht="15" hidden="false" customHeight="false" outlineLevel="0" collapsed="false">
      <c r="A202" s="17"/>
      <c r="B202" s="10"/>
      <c r="C202" s="10"/>
      <c r="D202" s="18"/>
      <c r="E202" s="10"/>
      <c r="G202" s="0" t="str">
        <f aca="false">IF(AND(ISNUMBER(A202),ISNUMBER(D202)),IF(YEAR(A202)=Setup!$C$6,MONTH(A202),0),"")</f>
        <v/>
      </c>
    </row>
    <row r="203" customFormat="false" ht="15" hidden="false" customHeight="false" outlineLevel="0" collapsed="false">
      <c r="A203" s="17"/>
      <c r="B203" s="10"/>
      <c r="C203" s="10"/>
      <c r="D203" s="18"/>
      <c r="E203" s="10"/>
      <c r="G203" s="0" t="str">
        <f aca="false">IF(AND(ISNUMBER(A203),ISNUMBER(D203)),IF(YEAR(A203)=Setup!$C$6,MONTH(A203),0),"")</f>
        <v/>
      </c>
    </row>
    <row r="204" customFormat="false" ht="15" hidden="false" customHeight="false" outlineLevel="0" collapsed="false">
      <c r="A204" s="17"/>
      <c r="B204" s="10"/>
      <c r="C204" s="10"/>
      <c r="D204" s="18"/>
      <c r="E204" s="10"/>
      <c r="G204" s="0" t="str">
        <f aca="false">IF(AND(ISNUMBER(A204),ISNUMBER(D204)),IF(YEAR(A204)=Setup!$C$6,MONTH(A204),0),"")</f>
        <v/>
      </c>
    </row>
    <row r="205" customFormat="false" ht="15" hidden="false" customHeight="false" outlineLevel="0" collapsed="false">
      <c r="A205" s="17"/>
      <c r="B205" s="10"/>
      <c r="C205" s="10"/>
      <c r="D205" s="18"/>
      <c r="E205" s="10"/>
      <c r="G205" s="0" t="str">
        <f aca="false">IF(AND(ISNUMBER(A205),ISNUMBER(D205)),IF(YEAR(A205)=Setup!$C$6,MONTH(A205),0),"")</f>
        <v/>
      </c>
    </row>
    <row r="206" customFormat="false" ht="15" hidden="false" customHeight="false" outlineLevel="0" collapsed="false">
      <c r="A206" s="17"/>
      <c r="B206" s="10"/>
      <c r="C206" s="10"/>
      <c r="D206" s="18"/>
      <c r="E206" s="10"/>
      <c r="G206" s="0" t="str">
        <f aca="false">IF(AND(ISNUMBER(A206),ISNUMBER(D206)),IF(YEAR(A206)=Setup!$C$6,MONTH(A206),0),"")</f>
        <v/>
      </c>
    </row>
    <row r="207" customFormat="false" ht="15" hidden="false" customHeight="false" outlineLevel="0" collapsed="false">
      <c r="A207" s="17"/>
      <c r="B207" s="10"/>
      <c r="C207" s="10"/>
      <c r="D207" s="18"/>
      <c r="E207" s="10"/>
      <c r="G207" s="0" t="str">
        <f aca="false">IF(AND(ISNUMBER(A207),ISNUMBER(D207)),IF(YEAR(A207)=Setup!$C$6,MONTH(A207),0),"")</f>
        <v/>
      </c>
    </row>
    <row r="208" customFormat="false" ht="15" hidden="false" customHeight="false" outlineLevel="0" collapsed="false">
      <c r="A208" s="17"/>
      <c r="B208" s="10"/>
      <c r="C208" s="10"/>
      <c r="D208" s="18"/>
      <c r="E208" s="10"/>
      <c r="G208" s="0" t="str">
        <f aca="false">IF(AND(ISNUMBER(A208),ISNUMBER(D208)),IF(YEAR(A208)=Setup!$C$6,MONTH(A208),0),"")</f>
        <v/>
      </c>
    </row>
    <row r="209" customFormat="false" ht="15" hidden="false" customHeight="false" outlineLevel="0" collapsed="false">
      <c r="A209" s="17"/>
      <c r="B209" s="10"/>
      <c r="C209" s="10"/>
      <c r="D209" s="18"/>
      <c r="E209" s="10"/>
      <c r="G209" s="0" t="str">
        <f aca="false">IF(AND(ISNUMBER(A209),ISNUMBER(D209)),IF(YEAR(A209)=Setup!$C$6,MONTH(A209),0),"")</f>
        <v/>
      </c>
    </row>
    <row r="210" customFormat="false" ht="15" hidden="false" customHeight="false" outlineLevel="0" collapsed="false">
      <c r="A210" s="17"/>
      <c r="B210" s="10"/>
      <c r="C210" s="10"/>
      <c r="D210" s="18"/>
      <c r="E210" s="10"/>
      <c r="G210" s="0" t="str">
        <f aca="false">IF(AND(ISNUMBER(A210),ISNUMBER(D210)),IF(YEAR(A210)=Setup!$C$6,MONTH(A210),0),"")</f>
        <v/>
      </c>
    </row>
    <row r="211" customFormat="false" ht="15" hidden="false" customHeight="false" outlineLevel="0" collapsed="false">
      <c r="A211" s="17"/>
      <c r="B211" s="10"/>
      <c r="C211" s="10"/>
      <c r="D211" s="18"/>
      <c r="E211" s="10"/>
      <c r="G211" s="0" t="str">
        <f aca="false">IF(AND(ISNUMBER(A211),ISNUMBER(D211)),IF(YEAR(A211)=Setup!$C$6,MONTH(A211),0),"")</f>
        <v/>
      </c>
    </row>
    <row r="212" customFormat="false" ht="15" hidden="false" customHeight="false" outlineLevel="0" collapsed="false">
      <c r="A212" s="17"/>
      <c r="B212" s="10"/>
      <c r="C212" s="10"/>
      <c r="D212" s="18"/>
      <c r="E212" s="10"/>
      <c r="G212" s="0" t="str">
        <f aca="false">IF(AND(ISNUMBER(A212),ISNUMBER(D212)),IF(YEAR(A212)=Setup!$C$6,MONTH(A212),0),"")</f>
        <v/>
      </c>
    </row>
    <row r="213" customFormat="false" ht="15" hidden="false" customHeight="false" outlineLevel="0" collapsed="false">
      <c r="A213" s="17"/>
      <c r="B213" s="10"/>
      <c r="C213" s="10"/>
      <c r="D213" s="18"/>
      <c r="E213" s="10"/>
      <c r="G213" s="0" t="str">
        <f aca="false">IF(AND(ISNUMBER(A213),ISNUMBER(D213)),IF(YEAR(A213)=Setup!$C$6,MONTH(A213),0),"")</f>
        <v/>
      </c>
    </row>
    <row r="214" customFormat="false" ht="15" hidden="false" customHeight="false" outlineLevel="0" collapsed="false">
      <c r="A214" s="17"/>
      <c r="B214" s="10"/>
      <c r="C214" s="10"/>
      <c r="D214" s="18"/>
      <c r="E214" s="10"/>
      <c r="G214" s="0" t="str">
        <f aca="false">IF(AND(ISNUMBER(A214),ISNUMBER(D214)),IF(YEAR(A214)=Setup!$C$6,MONTH(A214),0),"")</f>
        <v/>
      </c>
    </row>
    <row r="215" customFormat="false" ht="15" hidden="false" customHeight="false" outlineLevel="0" collapsed="false">
      <c r="A215" s="17"/>
      <c r="B215" s="10"/>
      <c r="C215" s="10"/>
      <c r="D215" s="18"/>
      <c r="E215" s="10"/>
      <c r="G215" s="0" t="str">
        <f aca="false">IF(AND(ISNUMBER(A215),ISNUMBER(D215)),IF(YEAR(A215)=Setup!$C$6,MONTH(A215),0),"")</f>
        <v/>
      </c>
    </row>
    <row r="216" customFormat="false" ht="15" hidden="false" customHeight="false" outlineLevel="0" collapsed="false">
      <c r="A216" s="17"/>
      <c r="B216" s="10"/>
      <c r="C216" s="10"/>
      <c r="D216" s="18"/>
      <c r="E216" s="10"/>
      <c r="G216" s="0" t="str">
        <f aca="false">IF(AND(ISNUMBER(A216),ISNUMBER(D216)),IF(YEAR(A216)=Setup!$C$6,MONTH(A216),0),"")</f>
        <v/>
      </c>
    </row>
    <row r="217" customFormat="false" ht="15" hidden="false" customHeight="false" outlineLevel="0" collapsed="false">
      <c r="A217" s="17"/>
      <c r="B217" s="10"/>
      <c r="C217" s="10"/>
      <c r="D217" s="18"/>
      <c r="E217" s="10"/>
      <c r="G217" s="0" t="str">
        <f aca="false">IF(AND(ISNUMBER(A217),ISNUMBER(D217)),IF(YEAR(A217)=Setup!$C$6,MONTH(A217),0),"")</f>
        <v/>
      </c>
    </row>
    <row r="218" customFormat="false" ht="15" hidden="false" customHeight="false" outlineLevel="0" collapsed="false">
      <c r="A218" s="17"/>
      <c r="B218" s="10"/>
      <c r="C218" s="10"/>
      <c r="D218" s="18"/>
      <c r="E218" s="10"/>
      <c r="G218" s="0" t="str">
        <f aca="false">IF(AND(ISNUMBER(A218),ISNUMBER(D218)),IF(YEAR(A218)=Setup!$C$6,MONTH(A218),0),"")</f>
        <v/>
      </c>
    </row>
    <row r="219" customFormat="false" ht="15" hidden="false" customHeight="false" outlineLevel="0" collapsed="false">
      <c r="A219" s="17"/>
      <c r="B219" s="10"/>
      <c r="C219" s="10"/>
      <c r="D219" s="18"/>
      <c r="E219" s="10"/>
      <c r="G219" s="0" t="str">
        <f aca="false">IF(AND(ISNUMBER(A219),ISNUMBER(D219)),IF(YEAR(A219)=Setup!$C$6,MONTH(A219),0),"")</f>
        <v/>
      </c>
    </row>
    <row r="220" customFormat="false" ht="15" hidden="false" customHeight="false" outlineLevel="0" collapsed="false">
      <c r="A220" s="17"/>
      <c r="B220" s="10"/>
      <c r="C220" s="10"/>
      <c r="D220" s="18"/>
      <c r="E220" s="10"/>
      <c r="G220" s="0" t="str">
        <f aca="false">IF(AND(ISNUMBER(A220),ISNUMBER(D220)),IF(YEAR(A220)=Setup!$C$6,MONTH(A220),0),"")</f>
        <v/>
      </c>
    </row>
    <row r="221" customFormat="false" ht="15" hidden="false" customHeight="false" outlineLevel="0" collapsed="false">
      <c r="A221" s="17"/>
      <c r="B221" s="10"/>
      <c r="C221" s="10"/>
      <c r="D221" s="18"/>
      <c r="E221" s="10"/>
      <c r="G221" s="0" t="str">
        <f aca="false">IF(AND(ISNUMBER(A221),ISNUMBER(D221)),IF(YEAR(A221)=Setup!$C$6,MONTH(A221),0),"")</f>
        <v/>
      </c>
    </row>
    <row r="222" customFormat="false" ht="15" hidden="false" customHeight="false" outlineLevel="0" collapsed="false">
      <c r="A222" s="17"/>
      <c r="B222" s="10"/>
      <c r="C222" s="10"/>
      <c r="D222" s="18"/>
      <c r="E222" s="10"/>
      <c r="G222" s="0" t="str">
        <f aca="false">IF(AND(ISNUMBER(A222),ISNUMBER(D222)),IF(YEAR(A222)=Setup!$C$6,MONTH(A222),0),"")</f>
        <v/>
      </c>
    </row>
    <row r="223" customFormat="false" ht="15" hidden="false" customHeight="false" outlineLevel="0" collapsed="false">
      <c r="A223" s="17"/>
      <c r="B223" s="10"/>
      <c r="C223" s="10"/>
      <c r="D223" s="18"/>
      <c r="E223" s="10"/>
      <c r="G223" s="0" t="str">
        <f aca="false">IF(AND(ISNUMBER(A223),ISNUMBER(D223)),IF(YEAR(A223)=Setup!$C$6,MONTH(A223),0),"")</f>
        <v/>
      </c>
    </row>
    <row r="224" customFormat="false" ht="15" hidden="false" customHeight="false" outlineLevel="0" collapsed="false">
      <c r="A224" s="17"/>
      <c r="B224" s="10"/>
      <c r="C224" s="10"/>
      <c r="D224" s="18"/>
      <c r="E224" s="10"/>
      <c r="G224" s="0" t="str">
        <f aca="false">IF(AND(ISNUMBER(A224),ISNUMBER(D224)),IF(YEAR(A224)=Setup!$C$6,MONTH(A224),0),"")</f>
        <v/>
      </c>
    </row>
    <row r="225" customFormat="false" ht="15" hidden="false" customHeight="false" outlineLevel="0" collapsed="false">
      <c r="A225" s="17"/>
      <c r="B225" s="10"/>
      <c r="C225" s="10"/>
      <c r="D225" s="18"/>
      <c r="E225" s="10"/>
      <c r="G225" s="0" t="str">
        <f aca="false">IF(AND(ISNUMBER(A225),ISNUMBER(D225)),IF(YEAR(A225)=Setup!$C$6,MONTH(A225),0),"")</f>
        <v/>
      </c>
    </row>
    <row r="226" customFormat="false" ht="15" hidden="false" customHeight="false" outlineLevel="0" collapsed="false">
      <c r="A226" s="17"/>
      <c r="B226" s="10"/>
      <c r="C226" s="10"/>
      <c r="D226" s="18"/>
      <c r="E226" s="10"/>
      <c r="G226" s="0" t="str">
        <f aca="false">IF(AND(ISNUMBER(A226),ISNUMBER(D226)),IF(YEAR(A226)=Setup!$C$6,MONTH(A226),0),"")</f>
        <v/>
      </c>
    </row>
    <row r="227" customFormat="false" ht="15" hidden="false" customHeight="false" outlineLevel="0" collapsed="false">
      <c r="A227" s="17"/>
      <c r="B227" s="10"/>
      <c r="C227" s="10"/>
      <c r="D227" s="18"/>
      <c r="E227" s="10"/>
      <c r="G227" s="0" t="str">
        <f aca="false">IF(AND(ISNUMBER(A227),ISNUMBER(D227)),IF(YEAR(A227)=Setup!$C$6,MONTH(A227),0),"")</f>
        <v/>
      </c>
    </row>
    <row r="228" customFormat="false" ht="15" hidden="false" customHeight="false" outlineLevel="0" collapsed="false">
      <c r="A228" s="17"/>
      <c r="B228" s="10"/>
      <c r="C228" s="10"/>
      <c r="D228" s="18"/>
      <c r="E228" s="10"/>
      <c r="G228" s="0" t="str">
        <f aca="false">IF(AND(ISNUMBER(A228),ISNUMBER(D228)),IF(YEAR(A228)=Setup!$C$6,MONTH(A228),0),"")</f>
        <v/>
      </c>
    </row>
    <row r="229" customFormat="false" ht="15" hidden="false" customHeight="false" outlineLevel="0" collapsed="false">
      <c r="A229" s="17"/>
      <c r="B229" s="10"/>
      <c r="C229" s="10"/>
      <c r="D229" s="18"/>
      <c r="E229" s="10"/>
      <c r="G229" s="0" t="str">
        <f aca="false">IF(AND(ISNUMBER(A229),ISNUMBER(D229)),IF(YEAR(A229)=Setup!$C$6,MONTH(A229),0),"")</f>
        <v/>
      </c>
    </row>
    <row r="230" customFormat="false" ht="15" hidden="false" customHeight="false" outlineLevel="0" collapsed="false">
      <c r="A230" s="17"/>
      <c r="B230" s="10"/>
      <c r="C230" s="10"/>
      <c r="D230" s="18"/>
      <c r="E230" s="10"/>
      <c r="G230" s="0" t="str">
        <f aca="false">IF(AND(ISNUMBER(A230),ISNUMBER(D230)),IF(YEAR(A230)=Setup!$C$6,MONTH(A230),0),"")</f>
        <v/>
      </c>
    </row>
    <row r="231" customFormat="false" ht="15" hidden="false" customHeight="false" outlineLevel="0" collapsed="false">
      <c r="A231" s="17"/>
      <c r="B231" s="10"/>
      <c r="C231" s="10"/>
      <c r="D231" s="18"/>
      <c r="E231" s="10"/>
      <c r="G231" s="0" t="str">
        <f aca="false">IF(AND(ISNUMBER(A231),ISNUMBER(D231)),IF(YEAR(A231)=Setup!$C$6,MONTH(A231),0),"")</f>
        <v/>
      </c>
    </row>
    <row r="232" customFormat="false" ht="15" hidden="false" customHeight="false" outlineLevel="0" collapsed="false">
      <c r="A232" s="17"/>
      <c r="B232" s="10"/>
      <c r="C232" s="10"/>
      <c r="D232" s="18"/>
      <c r="E232" s="10"/>
      <c r="G232" s="0" t="str">
        <f aca="false">IF(AND(ISNUMBER(A232),ISNUMBER(D232)),IF(YEAR(A232)=Setup!$C$6,MONTH(A232),0),"")</f>
        <v/>
      </c>
    </row>
    <row r="233" customFormat="false" ht="15" hidden="false" customHeight="false" outlineLevel="0" collapsed="false">
      <c r="A233" s="17"/>
      <c r="B233" s="10"/>
      <c r="C233" s="10"/>
      <c r="D233" s="18"/>
      <c r="E233" s="10"/>
      <c r="G233" s="0" t="str">
        <f aca="false">IF(AND(ISNUMBER(A233),ISNUMBER(D233)),IF(YEAR(A233)=Setup!$C$6,MONTH(A233),0),"")</f>
        <v/>
      </c>
    </row>
    <row r="234" customFormat="false" ht="15" hidden="false" customHeight="false" outlineLevel="0" collapsed="false">
      <c r="A234" s="17"/>
      <c r="B234" s="10"/>
      <c r="C234" s="10"/>
      <c r="D234" s="18"/>
      <c r="E234" s="10"/>
      <c r="G234" s="0" t="str">
        <f aca="false">IF(AND(ISNUMBER(A234),ISNUMBER(D234)),IF(YEAR(A234)=Setup!$C$6,MONTH(A234),0),"")</f>
        <v/>
      </c>
    </row>
    <row r="235" customFormat="false" ht="15" hidden="false" customHeight="false" outlineLevel="0" collapsed="false">
      <c r="A235" s="17"/>
      <c r="B235" s="10"/>
      <c r="C235" s="10"/>
      <c r="D235" s="18"/>
      <c r="E235" s="10"/>
      <c r="G235" s="0" t="str">
        <f aca="false">IF(AND(ISNUMBER(A235),ISNUMBER(D235)),IF(YEAR(A235)=Setup!$C$6,MONTH(A235),0),"")</f>
        <v/>
      </c>
    </row>
    <row r="236" customFormat="false" ht="15" hidden="false" customHeight="false" outlineLevel="0" collapsed="false">
      <c r="A236" s="17"/>
      <c r="B236" s="10"/>
      <c r="C236" s="10"/>
      <c r="D236" s="18"/>
      <c r="E236" s="10"/>
      <c r="G236" s="0" t="str">
        <f aca="false">IF(AND(ISNUMBER(A236),ISNUMBER(D236)),IF(YEAR(A236)=Setup!$C$6,MONTH(A236),0),"")</f>
        <v/>
      </c>
    </row>
    <row r="237" customFormat="false" ht="15" hidden="false" customHeight="false" outlineLevel="0" collapsed="false">
      <c r="A237" s="17"/>
      <c r="B237" s="10"/>
      <c r="C237" s="10"/>
      <c r="D237" s="18"/>
      <c r="E237" s="10"/>
      <c r="G237" s="0" t="str">
        <f aca="false">IF(AND(ISNUMBER(A237),ISNUMBER(D237)),IF(YEAR(A237)=Setup!$C$6,MONTH(A237),0),"")</f>
        <v/>
      </c>
    </row>
    <row r="238" customFormat="false" ht="15" hidden="false" customHeight="false" outlineLevel="0" collapsed="false">
      <c r="A238" s="17"/>
      <c r="B238" s="10"/>
      <c r="C238" s="10"/>
      <c r="D238" s="18"/>
      <c r="E238" s="10"/>
      <c r="G238" s="0" t="str">
        <f aca="false">IF(AND(ISNUMBER(A238),ISNUMBER(D238)),IF(YEAR(A238)=Setup!$C$6,MONTH(A238),0),"")</f>
        <v/>
      </c>
    </row>
    <row r="239" customFormat="false" ht="15" hidden="false" customHeight="false" outlineLevel="0" collapsed="false">
      <c r="A239" s="17"/>
      <c r="B239" s="10"/>
      <c r="C239" s="10"/>
      <c r="D239" s="18"/>
      <c r="E239" s="10"/>
      <c r="G239" s="0" t="str">
        <f aca="false">IF(AND(ISNUMBER(A239),ISNUMBER(D239)),IF(YEAR(A239)=Setup!$C$6,MONTH(A239),0),"")</f>
        <v/>
      </c>
    </row>
    <row r="240" customFormat="false" ht="15" hidden="false" customHeight="false" outlineLevel="0" collapsed="false">
      <c r="A240" s="17"/>
      <c r="B240" s="10"/>
      <c r="C240" s="10"/>
      <c r="D240" s="18"/>
      <c r="E240" s="10"/>
      <c r="G240" s="0" t="str">
        <f aca="false">IF(AND(ISNUMBER(A240),ISNUMBER(D240)),IF(YEAR(A240)=Setup!$C$6,MONTH(A240),0),"")</f>
        <v/>
      </c>
    </row>
    <row r="241" customFormat="false" ht="15" hidden="false" customHeight="false" outlineLevel="0" collapsed="false">
      <c r="A241" s="17"/>
      <c r="B241" s="10"/>
      <c r="C241" s="10"/>
      <c r="D241" s="18"/>
      <c r="E241" s="10"/>
      <c r="G241" s="0" t="str">
        <f aca="false">IF(AND(ISNUMBER(A241),ISNUMBER(D241)),IF(YEAR(A241)=Setup!$C$6,MONTH(A241),0),"")</f>
        <v/>
      </c>
    </row>
    <row r="242" customFormat="false" ht="15" hidden="false" customHeight="false" outlineLevel="0" collapsed="false">
      <c r="A242" s="17"/>
      <c r="B242" s="10"/>
      <c r="C242" s="10"/>
      <c r="D242" s="18"/>
      <c r="E242" s="10"/>
      <c r="G242" s="0" t="str">
        <f aca="false">IF(AND(ISNUMBER(A242),ISNUMBER(D242)),IF(YEAR(A242)=Setup!$C$6,MONTH(A242),0),"")</f>
        <v/>
      </c>
    </row>
    <row r="243" customFormat="false" ht="15" hidden="false" customHeight="false" outlineLevel="0" collapsed="false">
      <c r="A243" s="17"/>
      <c r="B243" s="10"/>
      <c r="C243" s="10"/>
      <c r="D243" s="18"/>
      <c r="E243" s="10"/>
      <c r="G243" s="0" t="str">
        <f aca="false">IF(AND(ISNUMBER(A243),ISNUMBER(D243)),IF(YEAR(A243)=Setup!$C$6,MONTH(A243),0),"")</f>
        <v/>
      </c>
    </row>
    <row r="244" customFormat="false" ht="15" hidden="false" customHeight="false" outlineLevel="0" collapsed="false">
      <c r="A244" s="17"/>
      <c r="B244" s="10"/>
      <c r="C244" s="10"/>
      <c r="D244" s="18"/>
      <c r="E244" s="10"/>
      <c r="G244" s="0" t="str">
        <f aca="false">IF(AND(ISNUMBER(A244),ISNUMBER(D244)),IF(YEAR(A244)=Setup!$C$6,MONTH(A244),0),"")</f>
        <v/>
      </c>
    </row>
    <row r="245" customFormat="false" ht="15" hidden="false" customHeight="false" outlineLevel="0" collapsed="false">
      <c r="A245" s="17"/>
      <c r="B245" s="10"/>
      <c r="C245" s="10"/>
      <c r="D245" s="18"/>
      <c r="E245" s="10"/>
      <c r="G245" s="0" t="str">
        <f aca="false">IF(AND(ISNUMBER(A245),ISNUMBER(D245)),IF(YEAR(A245)=Setup!$C$6,MONTH(A245),0),"")</f>
        <v/>
      </c>
    </row>
    <row r="246" customFormat="false" ht="15" hidden="false" customHeight="false" outlineLevel="0" collapsed="false">
      <c r="A246" s="17"/>
      <c r="B246" s="10"/>
      <c r="C246" s="10"/>
      <c r="D246" s="18"/>
      <c r="E246" s="10"/>
      <c r="G246" s="0" t="str">
        <f aca="false">IF(AND(ISNUMBER(A246),ISNUMBER(D246)),IF(YEAR(A246)=Setup!$C$6,MONTH(A246),0),"")</f>
        <v/>
      </c>
    </row>
    <row r="247" customFormat="false" ht="15" hidden="false" customHeight="false" outlineLevel="0" collapsed="false">
      <c r="A247" s="17"/>
      <c r="B247" s="10"/>
      <c r="C247" s="10"/>
      <c r="D247" s="18"/>
      <c r="E247" s="10"/>
      <c r="G247" s="0" t="str">
        <f aca="false">IF(AND(ISNUMBER(A247),ISNUMBER(D247)),IF(YEAR(A247)=Setup!$C$6,MONTH(A247),0),"")</f>
        <v/>
      </c>
    </row>
    <row r="248" customFormat="false" ht="15" hidden="false" customHeight="false" outlineLevel="0" collapsed="false">
      <c r="A248" s="17"/>
      <c r="B248" s="10"/>
      <c r="C248" s="10"/>
      <c r="D248" s="18"/>
      <c r="E248" s="10"/>
      <c r="G248" s="0" t="str">
        <f aca="false">IF(AND(ISNUMBER(A248),ISNUMBER(D248)),IF(YEAR(A248)=Setup!$C$6,MONTH(A248),0),"")</f>
        <v/>
      </c>
    </row>
    <row r="249" customFormat="false" ht="15" hidden="false" customHeight="false" outlineLevel="0" collapsed="false">
      <c r="A249" s="17"/>
      <c r="B249" s="10"/>
      <c r="C249" s="10"/>
      <c r="D249" s="18"/>
      <c r="E249" s="10"/>
      <c r="G249" s="0" t="str">
        <f aca="false">IF(AND(ISNUMBER(A249),ISNUMBER(D249)),IF(YEAR(A249)=Setup!$C$6,MONTH(A249),0),"")</f>
        <v/>
      </c>
    </row>
    <row r="250" customFormat="false" ht="15" hidden="false" customHeight="false" outlineLevel="0" collapsed="false">
      <c r="A250" s="17"/>
      <c r="B250" s="10"/>
      <c r="C250" s="10"/>
      <c r="D250" s="18"/>
      <c r="E250" s="10"/>
      <c r="G250" s="0" t="str">
        <f aca="false">IF(AND(ISNUMBER(A250),ISNUMBER(D250)),IF(YEAR(A250)=Setup!$C$6,MONTH(A250),0),"")</f>
        <v/>
      </c>
    </row>
    <row r="251" customFormat="false" ht="15" hidden="false" customHeight="false" outlineLevel="0" collapsed="false">
      <c r="A251" s="17"/>
      <c r="B251" s="10"/>
      <c r="C251" s="10"/>
      <c r="D251" s="18"/>
      <c r="E251" s="10"/>
      <c r="G251" s="0" t="str">
        <f aca="false">IF(AND(ISNUMBER(A251),ISNUMBER(D251)),IF(YEAR(A251)=Setup!$C$6,MONTH(A251),0),"")</f>
        <v/>
      </c>
    </row>
    <row r="252" customFormat="false" ht="15" hidden="false" customHeight="false" outlineLevel="0" collapsed="false">
      <c r="A252" s="17"/>
      <c r="B252" s="10"/>
      <c r="C252" s="10"/>
      <c r="D252" s="18"/>
      <c r="E252" s="10"/>
      <c r="G252" s="0" t="str">
        <f aca="false">IF(AND(ISNUMBER(A252),ISNUMBER(D252)),IF(YEAR(A252)=Setup!$C$6,MONTH(A252),0),"")</f>
        <v/>
      </c>
    </row>
    <row r="253" customFormat="false" ht="15" hidden="false" customHeight="false" outlineLevel="0" collapsed="false">
      <c r="A253" s="17"/>
      <c r="B253" s="10"/>
      <c r="C253" s="10"/>
      <c r="D253" s="18"/>
      <c r="E253" s="10"/>
      <c r="G253" s="0" t="str">
        <f aca="false">IF(AND(ISNUMBER(A253),ISNUMBER(D253)),IF(YEAR(A253)=Setup!$C$6,MONTH(A253),0),"")</f>
        <v/>
      </c>
    </row>
    <row r="254" customFormat="false" ht="15" hidden="false" customHeight="false" outlineLevel="0" collapsed="false">
      <c r="A254" s="17"/>
      <c r="B254" s="10"/>
      <c r="C254" s="10"/>
      <c r="D254" s="18"/>
      <c r="E254" s="10"/>
      <c r="G254" s="0" t="str">
        <f aca="false">IF(AND(ISNUMBER(A254),ISNUMBER(D254)),IF(YEAR(A254)=Setup!$C$6,MONTH(A254),0),"")</f>
        <v/>
      </c>
    </row>
    <row r="255" customFormat="false" ht="15" hidden="false" customHeight="false" outlineLevel="0" collapsed="false">
      <c r="A255" s="17"/>
      <c r="B255" s="10"/>
      <c r="C255" s="10"/>
      <c r="D255" s="18"/>
      <c r="E255" s="10"/>
      <c r="G255" s="0" t="str">
        <f aca="false">IF(AND(ISNUMBER(A255),ISNUMBER(D255)),IF(YEAR(A255)=Setup!$C$6,MONTH(A255),0),"")</f>
        <v/>
      </c>
    </row>
    <row r="256" customFormat="false" ht="15" hidden="false" customHeight="false" outlineLevel="0" collapsed="false">
      <c r="A256" s="17"/>
      <c r="B256" s="10"/>
      <c r="C256" s="10"/>
      <c r="D256" s="18"/>
      <c r="E256" s="10"/>
      <c r="G256" s="0" t="str">
        <f aca="false">IF(AND(ISNUMBER(A256),ISNUMBER(D256)),IF(YEAR(A256)=Setup!$C$6,MONTH(A256),0),"")</f>
        <v/>
      </c>
    </row>
    <row r="257" customFormat="false" ht="15" hidden="false" customHeight="false" outlineLevel="0" collapsed="false">
      <c r="A257" s="17"/>
      <c r="B257" s="10"/>
      <c r="C257" s="10"/>
      <c r="D257" s="18"/>
      <c r="E257" s="10"/>
      <c r="G257" s="0" t="str">
        <f aca="false">IF(AND(ISNUMBER(A257),ISNUMBER(D257)),IF(YEAR(A257)=Setup!$C$6,MONTH(A257),0),"")</f>
        <v/>
      </c>
    </row>
    <row r="258" customFormat="false" ht="15" hidden="false" customHeight="false" outlineLevel="0" collapsed="false">
      <c r="A258" s="17"/>
      <c r="B258" s="10"/>
      <c r="C258" s="10"/>
      <c r="D258" s="18"/>
      <c r="E258" s="10"/>
      <c r="G258" s="0" t="str">
        <f aca="false">IF(AND(ISNUMBER(A258),ISNUMBER(D258)),IF(YEAR(A258)=Setup!$C$6,MONTH(A258),0),"")</f>
        <v/>
      </c>
    </row>
    <row r="259" customFormat="false" ht="15" hidden="false" customHeight="false" outlineLevel="0" collapsed="false">
      <c r="A259" s="17"/>
      <c r="B259" s="10"/>
      <c r="C259" s="10"/>
      <c r="D259" s="18"/>
      <c r="E259" s="10"/>
      <c r="G259" s="0" t="str">
        <f aca="false">IF(AND(ISNUMBER(A259),ISNUMBER(D259)),IF(YEAR(A259)=Setup!$C$6,MONTH(A259),0),"")</f>
        <v/>
      </c>
    </row>
    <row r="260" customFormat="false" ht="15" hidden="false" customHeight="false" outlineLevel="0" collapsed="false">
      <c r="A260" s="17"/>
      <c r="B260" s="10"/>
      <c r="C260" s="10"/>
      <c r="D260" s="18"/>
      <c r="E260" s="10"/>
      <c r="G260" s="0" t="str">
        <f aca="false">IF(AND(ISNUMBER(A260),ISNUMBER(D260)),IF(YEAR(A260)=Setup!$C$6,MONTH(A260),0),"")</f>
        <v/>
      </c>
    </row>
    <row r="261" customFormat="false" ht="15" hidden="false" customHeight="false" outlineLevel="0" collapsed="false">
      <c r="A261" s="17"/>
      <c r="B261" s="10"/>
      <c r="C261" s="10"/>
      <c r="D261" s="18"/>
      <c r="E261" s="10"/>
      <c r="G261" s="0" t="str">
        <f aca="false">IF(AND(ISNUMBER(A261),ISNUMBER(D261)),IF(YEAR(A261)=Setup!$C$6,MONTH(A261),0),"")</f>
        <v/>
      </c>
    </row>
    <row r="262" customFormat="false" ht="15" hidden="false" customHeight="false" outlineLevel="0" collapsed="false">
      <c r="A262" s="17"/>
      <c r="B262" s="10"/>
      <c r="C262" s="10"/>
      <c r="D262" s="18"/>
      <c r="E262" s="10"/>
      <c r="G262" s="0" t="str">
        <f aca="false">IF(AND(ISNUMBER(A262),ISNUMBER(D262)),IF(YEAR(A262)=Setup!$C$6,MONTH(A262),0),"")</f>
        <v/>
      </c>
    </row>
    <row r="263" customFormat="false" ht="15" hidden="false" customHeight="false" outlineLevel="0" collapsed="false">
      <c r="A263" s="17"/>
      <c r="B263" s="10"/>
      <c r="C263" s="10"/>
      <c r="D263" s="18"/>
      <c r="E263" s="10"/>
      <c r="G263" s="0" t="str">
        <f aca="false">IF(AND(ISNUMBER(A263),ISNUMBER(D263)),IF(YEAR(A263)=Setup!$C$6,MONTH(A263),0),"")</f>
        <v/>
      </c>
    </row>
    <row r="264" customFormat="false" ht="15" hidden="false" customHeight="false" outlineLevel="0" collapsed="false">
      <c r="A264" s="17"/>
      <c r="B264" s="10"/>
      <c r="C264" s="10"/>
      <c r="D264" s="18"/>
      <c r="E264" s="10"/>
      <c r="G264" s="0" t="str">
        <f aca="false">IF(AND(ISNUMBER(A264),ISNUMBER(D264)),IF(YEAR(A264)=Setup!$C$6,MONTH(A264),0),"")</f>
        <v/>
      </c>
    </row>
    <row r="265" customFormat="false" ht="15" hidden="false" customHeight="false" outlineLevel="0" collapsed="false">
      <c r="A265" s="17"/>
      <c r="B265" s="10"/>
      <c r="C265" s="10"/>
      <c r="D265" s="18"/>
      <c r="E265" s="10"/>
      <c r="G265" s="0" t="str">
        <f aca="false">IF(AND(ISNUMBER(A265),ISNUMBER(D265)),IF(YEAR(A265)=Setup!$C$6,MONTH(A265),0),"")</f>
        <v/>
      </c>
    </row>
    <row r="266" customFormat="false" ht="15" hidden="false" customHeight="false" outlineLevel="0" collapsed="false">
      <c r="A266" s="17"/>
      <c r="B266" s="10"/>
      <c r="C266" s="10"/>
      <c r="D266" s="18"/>
      <c r="E266" s="10"/>
      <c r="G266" s="0" t="str">
        <f aca="false">IF(AND(ISNUMBER(A266),ISNUMBER(D266)),IF(YEAR(A266)=Setup!$C$6,MONTH(A266),0),"")</f>
        <v/>
      </c>
    </row>
    <row r="267" customFormat="false" ht="15" hidden="false" customHeight="false" outlineLevel="0" collapsed="false">
      <c r="A267" s="17"/>
      <c r="B267" s="10"/>
      <c r="C267" s="10"/>
      <c r="D267" s="18"/>
      <c r="E267" s="10"/>
      <c r="G267" s="0" t="str">
        <f aca="false">IF(AND(ISNUMBER(A267),ISNUMBER(D267)),IF(YEAR(A267)=Setup!$C$6,MONTH(A267),0),"")</f>
        <v/>
      </c>
    </row>
    <row r="268" customFormat="false" ht="15" hidden="false" customHeight="false" outlineLevel="0" collapsed="false">
      <c r="A268" s="17"/>
      <c r="B268" s="10"/>
      <c r="C268" s="10"/>
      <c r="D268" s="18"/>
      <c r="E268" s="10"/>
      <c r="G268" s="0" t="str">
        <f aca="false">IF(AND(ISNUMBER(A268),ISNUMBER(D268)),IF(YEAR(A268)=Setup!$C$6,MONTH(A268),0),"")</f>
        <v/>
      </c>
    </row>
    <row r="269" customFormat="false" ht="15" hidden="false" customHeight="false" outlineLevel="0" collapsed="false">
      <c r="A269" s="17"/>
      <c r="B269" s="10"/>
      <c r="C269" s="10"/>
      <c r="D269" s="18"/>
      <c r="E269" s="10"/>
      <c r="G269" s="0" t="str">
        <f aca="false">IF(AND(ISNUMBER(A269),ISNUMBER(D269)),IF(YEAR(A269)=Setup!$C$6,MONTH(A269),0),"")</f>
        <v/>
      </c>
    </row>
    <row r="270" customFormat="false" ht="15" hidden="false" customHeight="false" outlineLevel="0" collapsed="false">
      <c r="A270" s="17"/>
      <c r="B270" s="10"/>
      <c r="C270" s="10"/>
      <c r="D270" s="18"/>
      <c r="E270" s="10"/>
      <c r="G270" s="0" t="str">
        <f aca="false">IF(AND(ISNUMBER(A270),ISNUMBER(D270)),IF(YEAR(A270)=Setup!$C$6,MONTH(A270),0),"")</f>
        <v/>
      </c>
    </row>
    <row r="271" customFormat="false" ht="15" hidden="false" customHeight="false" outlineLevel="0" collapsed="false">
      <c r="A271" s="17"/>
      <c r="B271" s="10"/>
      <c r="C271" s="10"/>
      <c r="D271" s="18"/>
      <c r="E271" s="10"/>
      <c r="G271" s="0" t="str">
        <f aca="false">IF(AND(ISNUMBER(A271),ISNUMBER(D271)),IF(YEAR(A271)=Setup!$C$6,MONTH(A271),0),"")</f>
        <v/>
      </c>
    </row>
    <row r="272" customFormat="false" ht="15" hidden="false" customHeight="false" outlineLevel="0" collapsed="false">
      <c r="A272" s="17"/>
      <c r="B272" s="10"/>
      <c r="C272" s="10"/>
      <c r="D272" s="18"/>
      <c r="E272" s="10"/>
      <c r="G272" s="0" t="str">
        <f aca="false">IF(AND(ISNUMBER(A272),ISNUMBER(D272)),IF(YEAR(A272)=Setup!$C$6,MONTH(A272),0),"")</f>
        <v/>
      </c>
    </row>
    <row r="273" customFormat="false" ht="15" hidden="false" customHeight="false" outlineLevel="0" collapsed="false">
      <c r="A273" s="17"/>
      <c r="B273" s="10"/>
      <c r="C273" s="10"/>
      <c r="D273" s="18"/>
      <c r="E273" s="10"/>
      <c r="G273" s="0" t="str">
        <f aca="false">IF(AND(ISNUMBER(A273),ISNUMBER(D273)),IF(YEAR(A273)=Setup!$C$6,MONTH(A273),0),"")</f>
        <v/>
      </c>
    </row>
    <row r="274" customFormat="false" ht="15" hidden="false" customHeight="false" outlineLevel="0" collapsed="false">
      <c r="A274" s="17"/>
      <c r="B274" s="10"/>
      <c r="C274" s="10"/>
      <c r="D274" s="18"/>
      <c r="E274" s="10"/>
      <c r="G274" s="0" t="str">
        <f aca="false">IF(AND(ISNUMBER(A274),ISNUMBER(D274)),IF(YEAR(A274)=Setup!$C$6,MONTH(A274),0),"")</f>
        <v/>
      </c>
    </row>
    <row r="275" customFormat="false" ht="15" hidden="false" customHeight="false" outlineLevel="0" collapsed="false">
      <c r="A275" s="17"/>
      <c r="B275" s="10"/>
      <c r="C275" s="10"/>
      <c r="D275" s="18"/>
      <c r="E275" s="10"/>
      <c r="G275" s="0" t="str">
        <f aca="false">IF(AND(ISNUMBER(A275),ISNUMBER(D275)),IF(YEAR(A275)=Setup!$C$6,MONTH(A275),0),"")</f>
        <v/>
      </c>
    </row>
    <row r="276" customFormat="false" ht="15" hidden="false" customHeight="false" outlineLevel="0" collapsed="false">
      <c r="A276" s="17"/>
      <c r="B276" s="10"/>
      <c r="C276" s="10"/>
      <c r="D276" s="18"/>
      <c r="E276" s="10"/>
      <c r="G276" s="0" t="str">
        <f aca="false">IF(AND(ISNUMBER(A276),ISNUMBER(D276)),IF(YEAR(A276)=Setup!$C$6,MONTH(A276),0),"")</f>
        <v/>
      </c>
    </row>
    <row r="277" customFormat="false" ht="15" hidden="false" customHeight="false" outlineLevel="0" collapsed="false">
      <c r="A277" s="17"/>
      <c r="B277" s="10"/>
      <c r="C277" s="10"/>
      <c r="D277" s="18"/>
      <c r="E277" s="10"/>
      <c r="G277" s="0" t="str">
        <f aca="false">IF(AND(ISNUMBER(A277),ISNUMBER(D277)),IF(YEAR(A277)=Setup!$C$6,MONTH(A277),0),"")</f>
        <v/>
      </c>
    </row>
    <row r="278" customFormat="false" ht="15" hidden="false" customHeight="false" outlineLevel="0" collapsed="false">
      <c r="A278" s="17"/>
      <c r="B278" s="10"/>
      <c r="C278" s="10"/>
      <c r="D278" s="18"/>
      <c r="E278" s="10"/>
      <c r="G278" s="0" t="str">
        <f aca="false">IF(AND(ISNUMBER(A278),ISNUMBER(D278)),IF(YEAR(A278)=Setup!$C$6,MONTH(A278),0),"")</f>
        <v/>
      </c>
    </row>
    <row r="279" customFormat="false" ht="15" hidden="false" customHeight="false" outlineLevel="0" collapsed="false">
      <c r="A279" s="17"/>
      <c r="B279" s="10"/>
      <c r="C279" s="10"/>
      <c r="D279" s="18"/>
      <c r="E279" s="10"/>
      <c r="G279" s="0" t="str">
        <f aca="false">IF(AND(ISNUMBER(A279),ISNUMBER(D279)),IF(YEAR(A279)=Setup!$C$6,MONTH(A279),0),"")</f>
        <v/>
      </c>
    </row>
    <row r="280" customFormat="false" ht="15" hidden="false" customHeight="false" outlineLevel="0" collapsed="false">
      <c r="A280" s="17"/>
      <c r="B280" s="10"/>
      <c r="C280" s="10"/>
      <c r="D280" s="18"/>
      <c r="E280" s="10"/>
      <c r="G280" s="0" t="str">
        <f aca="false">IF(AND(ISNUMBER(A280),ISNUMBER(D280)),IF(YEAR(A280)=Setup!$C$6,MONTH(A280),0),"")</f>
        <v/>
      </c>
    </row>
    <row r="281" customFormat="false" ht="15" hidden="false" customHeight="false" outlineLevel="0" collapsed="false">
      <c r="A281" s="17"/>
      <c r="B281" s="10"/>
      <c r="C281" s="10"/>
      <c r="D281" s="18"/>
      <c r="E281" s="10"/>
      <c r="G281" s="0" t="str">
        <f aca="false">IF(AND(ISNUMBER(A281),ISNUMBER(D281)),IF(YEAR(A281)=Setup!$C$6,MONTH(A281),0),"")</f>
        <v/>
      </c>
    </row>
    <row r="282" customFormat="false" ht="15" hidden="false" customHeight="false" outlineLevel="0" collapsed="false">
      <c r="A282" s="17"/>
      <c r="B282" s="10"/>
      <c r="C282" s="10"/>
      <c r="D282" s="18"/>
      <c r="E282" s="10"/>
      <c r="G282" s="0" t="str">
        <f aca="false">IF(AND(ISNUMBER(A282),ISNUMBER(D282)),IF(YEAR(A282)=Setup!$C$6,MONTH(A282),0),"")</f>
        <v/>
      </c>
    </row>
    <row r="283" customFormat="false" ht="15" hidden="false" customHeight="false" outlineLevel="0" collapsed="false">
      <c r="A283" s="17"/>
      <c r="B283" s="10"/>
      <c r="C283" s="10"/>
      <c r="D283" s="18"/>
      <c r="E283" s="10"/>
      <c r="G283" s="0" t="str">
        <f aca="false">IF(AND(ISNUMBER(A283),ISNUMBER(D283)),IF(YEAR(A283)=Setup!$C$6,MONTH(A283),0),"")</f>
        <v/>
      </c>
    </row>
    <row r="284" customFormat="false" ht="15" hidden="false" customHeight="false" outlineLevel="0" collapsed="false">
      <c r="A284" s="17"/>
      <c r="B284" s="10"/>
      <c r="C284" s="10"/>
      <c r="D284" s="18"/>
      <c r="E284" s="10"/>
      <c r="G284" s="0" t="str">
        <f aca="false">IF(AND(ISNUMBER(A284),ISNUMBER(D284)),IF(YEAR(A284)=Setup!$C$6,MONTH(A284),0),"")</f>
        <v/>
      </c>
    </row>
    <row r="285" customFormat="false" ht="15" hidden="false" customHeight="false" outlineLevel="0" collapsed="false">
      <c r="A285" s="17"/>
      <c r="B285" s="10"/>
      <c r="C285" s="10"/>
      <c r="D285" s="18"/>
      <c r="E285" s="10"/>
      <c r="G285" s="0" t="str">
        <f aca="false">IF(AND(ISNUMBER(A285),ISNUMBER(D285)),IF(YEAR(A285)=Setup!$C$6,MONTH(A285),0),"")</f>
        <v/>
      </c>
    </row>
    <row r="286" customFormat="false" ht="15" hidden="false" customHeight="false" outlineLevel="0" collapsed="false">
      <c r="A286" s="17"/>
      <c r="B286" s="10"/>
      <c r="C286" s="10"/>
      <c r="D286" s="18"/>
      <c r="E286" s="10"/>
      <c r="G286" s="0" t="str">
        <f aca="false">IF(AND(ISNUMBER(A286),ISNUMBER(D286)),IF(YEAR(A286)=Setup!$C$6,MONTH(A286),0),"")</f>
        <v/>
      </c>
    </row>
    <row r="287" customFormat="false" ht="15" hidden="false" customHeight="false" outlineLevel="0" collapsed="false">
      <c r="A287" s="17"/>
      <c r="B287" s="10"/>
      <c r="C287" s="10"/>
      <c r="D287" s="18"/>
      <c r="E287" s="10"/>
      <c r="G287" s="0" t="str">
        <f aca="false">IF(AND(ISNUMBER(A287),ISNUMBER(D287)),IF(YEAR(A287)=Setup!$C$6,MONTH(A287),0),"")</f>
        <v/>
      </c>
    </row>
    <row r="288" customFormat="false" ht="15" hidden="false" customHeight="false" outlineLevel="0" collapsed="false">
      <c r="A288" s="17"/>
      <c r="B288" s="10"/>
      <c r="C288" s="10"/>
      <c r="D288" s="18"/>
      <c r="E288" s="10"/>
      <c r="G288" s="0" t="str">
        <f aca="false">IF(AND(ISNUMBER(A288),ISNUMBER(D288)),IF(YEAR(A288)=Setup!$C$6,MONTH(A288),0),"")</f>
        <v/>
      </c>
    </row>
    <row r="289" customFormat="false" ht="15" hidden="false" customHeight="false" outlineLevel="0" collapsed="false">
      <c r="A289" s="17"/>
      <c r="B289" s="10"/>
      <c r="C289" s="10"/>
      <c r="D289" s="18"/>
      <c r="E289" s="10"/>
      <c r="G289" s="0" t="str">
        <f aca="false">IF(AND(ISNUMBER(A289),ISNUMBER(D289)),IF(YEAR(A289)=Setup!$C$6,MONTH(A289),0),"")</f>
        <v/>
      </c>
    </row>
    <row r="290" customFormat="false" ht="15" hidden="false" customHeight="false" outlineLevel="0" collapsed="false">
      <c r="A290" s="17"/>
      <c r="B290" s="10"/>
      <c r="C290" s="10"/>
      <c r="D290" s="18"/>
      <c r="E290" s="10"/>
      <c r="G290" s="0" t="str">
        <f aca="false">IF(AND(ISNUMBER(A290),ISNUMBER(D290)),IF(YEAR(A290)=Setup!$C$6,MONTH(A290),0),"")</f>
        <v/>
      </c>
    </row>
    <row r="291" customFormat="false" ht="15" hidden="false" customHeight="false" outlineLevel="0" collapsed="false">
      <c r="A291" s="17"/>
      <c r="B291" s="10"/>
      <c r="C291" s="10"/>
      <c r="D291" s="18"/>
      <c r="E291" s="10"/>
      <c r="G291" s="0" t="str">
        <f aca="false">IF(AND(ISNUMBER(A291),ISNUMBER(D291)),IF(YEAR(A291)=Setup!$C$6,MONTH(A291),0),"")</f>
        <v/>
      </c>
    </row>
    <row r="292" customFormat="false" ht="15" hidden="false" customHeight="false" outlineLevel="0" collapsed="false">
      <c r="A292" s="17"/>
      <c r="B292" s="10"/>
      <c r="C292" s="10"/>
      <c r="D292" s="18"/>
      <c r="E292" s="10"/>
      <c r="G292" s="0" t="str">
        <f aca="false">IF(AND(ISNUMBER(A292),ISNUMBER(D292)),IF(YEAR(A292)=Setup!$C$6,MONTH(A292),0),"")</f>
        <v/>
      </c>
    </row>
    <row r="293" customFormat="false" ht="15" hidden="false" customHeight="false" outlineLevel="0" collapsed="false">
      <c r="A293" s="17"/>
      <c r="B293" s="10"/>
      <c r="C293" s="10"/>
      <c r="D293" s="18"/>
      <c r="E293" s="10"/>
      <c r="G293" s="0" t="str">
        <f aca="false">IF(AND(ISNUMBER(A293),ISNUMBER(D293)),IF(YEAR(A293)=Setup!$C$6,MONTH(A293),0),"")</f>
        <v/>
      </c>
    </row>
    <row r="294" customFormat="false" ht="15" hidden="false" customHeight="false" outlineLevel="0" collapsed="false">
      <c r="A294" s="17"/>
      <c r="B294" s="10"/>
      <c r="C294" s="10"/>
      <c r="D294" s="18"/>
      <c r="E294" s="10"/>
      <c r="G294" s="0" t="str">
        <f aca="false">IF(AND(ISNUMBER(A294),ISNUMBER(D294)),IF(YEAR(A294)=Setup!$C$6,MONTH(A294),0),"")</f>
        <v/>
      </c>
    </row>
    <row r="295" customFormat="false" ht="15" hidden="false" customHeight="false" outlineLevel="0" collapsed="false">
      <c r="A295" s="17"/>
      <c r="B295" s="10"/>
      <c r="C295" s="10"/>
      <c r="D295" s="18"/>
      <c r="E295" s="10"/>
      <c r="G295" s="0" t="str">
        <f aca="false">IF(AND(ISNUMBER(A295),ISNUMBER(D295)),IF(YEAR(A295)=Setup!$C$6,MONTH(A295),0),"")</f>
        <v/>
      </c>
    </row>
    <row r="296" customFormat="false" ht="15" hidden="false" customHeight="false" outlineLevel="0" collapsed="false">
      <c r="A296" s="17"/>
      <c r="B296" s="10"/>
      <c r="C296" s="10"/>
      <c r="D296" s="18"/>
      <c r="E296" s="10"/>
      <c r="G296" s="0" t="str">
        <f aca="false">IF(AND(ISNUMBER(A296),ISNUMBER(D296)),IF(YEAR(A296)=Setup!$C$6,MONTH(A296),0),"")</f>
        <v/>
      </c>
    </row>
    <row r="297" customFormat="false" ht="15" hidden="false" customHeight="false" outlineLevel="0" collapsed="false">
      <c r="A297" s="17"/>
      <c r="B297" s="10"/>
      <c r="C297" s="10"/>
      <c r="D297" s="18"/>
      <c r="E297" s="10"/>
      <c r="G297" s="0" t="str">
        <f aca="false">IF(AND(ISNUMBER(A297),ISNUMBER(D297)),IF(YEAR(A297)=Setup!$C$6,MONTH(A297),0),"")</f>
        <v/>
      </c>
    </row>
    <row r="298" customFormat="false" ht="15" hidden="false" customHeight="false" outlineLevel="0" collapsed="false">
      <c r="A298" s="17"/>
      <c r="B298" s="10"/>
      <c r="C298" s="10"/>
      <c r="D298" s="18"/>
      <c r="E298" s="10"/>
      <c r="G298" s="0" t="str">
        <f aca="false">IF(AND(ISNUMBER(A298),ISNUMBER(D298)),IF(YEAR(A298)=Setup!$C$6,MONTH(A298),0),"")</f>
        <v/>
      </c>
    </row>
    <row r="299" customFormat="false" ht="15" hidden="false" customHeight="false" outlineLevel="0" collapsed="false">
      <c r="A299" s="17"/>
      <c r="B299" s="10"/>
      <c r="C299" s="10"/>
      <c r="D299" s="18"/>
      <c r="E299" s="10"/>
      <c r="G299" s="0" t="str">
        <f aca="false">IF(AND(ISNUMBER(A299),ISNUMBER(D299)),IF(YEAR(A299)=Setup!$C$6,MONTH(A299),0),"")</f>
        <v/>
      </c>
    </row>
    <row r="300" customFormat="false" ht="15" hidden="false" customHeight="false" outlineLevel="0" collapsed="false">
      <c r="A300" s="17"/>
      <c r="B300" s="10"/>
      <c r="C300" s="10"/>
      <c r="D300" s="18"/>
      <c r="E300" s="10"/>
      <c r="G300" s="0" t="str">
        <f aca="false">IF(AND(ISNUMBER(A300),ISNUMBER(D300)),IF(YEAR(A300)=Setup!$C$6,MONTH(A300),0),"")</f>
        <v/>
      </c>
    </row>
    <row r="301" customFormat="false" ht="15" hidden="false" customHeight="false" outlineLevel="0" collapsed="false">
      <c r="A301" s="17"/>
      <c r="B301" s="10"/>
      <c r="C301" s="10"/>
      <c r="D301" s="18"/>
      <c r="E301" s="10"/>
      <c r="G301" s="0" t="str">
        <f aca="false">IF(AND(ISNUMBER(A301),ISNUMBER(D301)),IF(YEAR(A301)=Setup!$C$6,MONTH(A301),0),"")</f>
        <v/>
      </c>
    </row>
    <row r="302" customFormat="false" ht="15" hidden="false" customHeight="false" outlineLevel="0" collapsed="false">
      <c r="A302" s="17"/>
      <c r="B302" s="10"/>
      <c r="C302" s="10"/>
      <c r="D302" s="18"/>
      <c r="E302" s="10"/>
      <c r="G302" s="0" t="str">
        <f aca="false">IF(AND(ISNUMBER(A302),ISNUMBER(D302)),IF(YEAR(A302)=Setup!$C$6,MONTH(A302),0),"")</f>
        <v/>
      </c>
    </row>
    <row r="303" customFormat="false" ht="15" hidden="false" customHeight="false" outlineLevel="0" collapsed="false">
      <c r="A303" s="17"/>
      <c r="B303" s="10"/>
      <c r="C303" s="10"/>
      <c r="D303" s="18"/>
      <c r="E303" s="10"/>
      <c r="G303" s="0" t="str">
        <f aca="false">IF(AND(ISNUMBER(A303),ISNUMBER(D303)),IF(YEAR(A303)=Setup!$C$6,MONTH(A303),0),"")</f>
        <v/>
      </c>
    </row>
    <row r="304" customFormat="false" ht="15" hidden="false" customHeight="false" outlineLevel="0" collapsed="false">
      <c r="A304" s="17"/>
      <c r="B304" s="10"/>
      <c r="C304" s="10"/>
      <c r="D304" s="18"/>
      <c r="E304" s="10"/>
      <c r="G304" s="0" t="str">
        <f aca="false">IF(AND(ISNUMBER(A304),ISNUMBER(D304)),IF(YEAR(A304)=Setup!$C$6,MONTH(A304),0),"")</f>
        <v/>
      </c>
    </row>
    <row r="305" customFormat="false" ht="15" hidden="false" customHeight="false" outlineLevel="0" collapsed="false">
      <c r="A305" s="17"/>
      <c r="B305" s="10"/>
      <c r="C305" s="10"/>
      <c r="D305" s="18"/>
      <c r="E305" s="10"/>
      <c r="G305" s="0" t="str">
        <f aca="false">IF(AND(ISNUMBER(A305),ISNUMBER(D305)),IF(YEAR(A305)=Setup!$C$6,MONTH(A305),0),"")</f>
        <v/>
      </c>
    </row>
    <row r="306" customFormat="false" ht="15" hidden="false" customHeight="false" outlineLevel="0" collapsed="false">
      <c r="A306" s="17"/>
      <c r="B306" s="10"/>
      <c r="C306" s="10"/>
      <c r="D306" s="18"/>
      <c r="E306" s="10"/>
      <c r="G306" s="0" t="str">
        <f aca="false">IF(AND(ISNUMBER(A306),ISNUMBER(D306)),IF(YEAR(A306)=Setup!$C$6,MONTH(A306),0),"")</f>
        <v/>
      </c>
    </row>
    <row r="307" customFormat="false" ht="15" hidden="false" customHeight="false" outlineLevel="0" collapsed="false">
      <c r="A307" s="17"/>
      <c r="B307" s="10"/>
      <c r="C307" s="10"/>
      <c r="D307" s="18"/>
      <c r="E307" s="10"/>
      <c r="G307" s="0" t="str">
        <f aca="false">IF(AND(ISNUMBER(A307),ISNUMBER(D307)),IF(YEAR(A307)=Setup!$C$6,MONTH(A307),0),"")</f>
        <v/>
      </c>
    </row>
    <row r="308" customFormat="false" ht="15" hidden="false" customHeight="false" outlineLevel="0" collapsed="false">
      <c r="A308" s="17"/>
      <c r="B308" s="10"/>
      <c r="C308" s="10"/>
      <c r="D308" s="18"/>
      <c r="E308" s="10"/>
      <c r="G308" s="0" t="str">
        <f aca="false">IF(AND(ISNUMBER(A308),ISNUMBER(D308)),IF(YEAR(A308)=Setup!$C$6,MONTH(A308),0),"")</f>
        <v/>
      </c>
    </row>
    <row r="309" customFormat="false" ht="15" hidden="false" customHeight="false" outlineLevel="0" collapsed="false">
      <c r="A309" s="17"/>
      <c r="B309" s="10"/>
      <c r="C309" s="10"/>
      <c r="D309" s="18"/>
      <c r="E309" s="10"/>
      <c r="G309" s="0" t="str">
        <f aca="false">IF(AND(ISNUMBER(A309),ISNUMBER(D309)),IF(YEAR(A309)=Setup!$C$6,MONTH(A309),0),"")</f>
        <v/>
      </c>
    </row>
    <row r="310" customFormat="false" ht="15" hidden="false" customHeight="false" outlineLevel="0" collapsed="false">
      <c r="A310" s="17"/>
      <c r="B310" s="10"/>
      <c r="C310" s="10"/>
      <c r="D310" s="18"/>
      <c r="E310" s="10"/>
      <c r="G310" s="0" t="str">
        <f aca="false">IF(AND(ISNUMBER(A310),ISNUMBER(D310)),IF(YEAR(A310)=Setup!$C$6,MONTH(A310),0),"")</f>
        <v/>
      </c>
    </row>
    <row r="311" customFormat="false" ht="15" hidden="false" customHeight="false" outlineLevel="0" collapsed="false">
      <c r="A311" s="17"/>
      <c r="B311" s="10"/>
      <c r="C311" s="10"/>
      <c r="D311" s="18"/>
      <c r="E311" s="10"/>
      <c r="G311" s="0" t="str">
        <f aca="false">IF(AND(ISNUMBER(A311),ISNUMBER(D311)),IF(YEAR(A311)=Setup!$C$6,MONTH(A311),0),"")</f>
        <v/>
      </c>
    </row>
    <row r="312" customFormat="false" ht="15" hidden="false" customHeight="false" outlineLevel="0" collapsed="false">
      <c r="A312" s="17"/>
      <c r="B312" s="10"/>
      <c r="C312" s="10"/>
      <c r="D312" s="18"/>
      <c r="E312" s="10"/>
      <c r="G312" s="0" t="str">
        <f aca="false">IF(AND(ISNUMBER(A312),ISNUMBER(D312)),IF(YEAR(A312)=Setup!$C$6,MONTH(A312),0),"")</f>
        <v/>
      </c>
    </row>
    <row r="313" customFormat="false" ht="15" hidden="false" customHeight="false" outlineLevel="0" collapsed="false">
      <c r="A313" s="17"/>
      <c r="B313" s="10"/>
      <c r="C313" s="10"/>
      <c r="D313" s="18"/>
      <c r="E313" s="10"/>
      <c r="G313" s="0" t="str">
        <f aca="false">IF(AND(ISNUMBER(A313),ISNUMBER(D313)),IF(YEAR(A313)=Setup!$C$6,MONTH(A313),0),"")</f>
        <v/>
      </c>
    </row>
    <row r="314" customFormat="false" ht="15" hidden="false" customHeight="false" outlineLevel="0" collapsed="false">
      <c r="A314" s="17"/>
      <c r="B314" s="10"/>
      <c r="C314" s="10"/>
      <c r="D314" s="18"/>
      <c r="E314" s="10"/>
      <c r="G314" s="0" t="str">
        <f aca="false">IF(AND(ISNUMBER(A314),ISNUMBER(D314)),IF(YEAR(A314)=Setup!$C$6,MONTH(A314),0),"")</f>
        <v/>
      </c>
    </row>
    <row r="315" customFormat="false" ht="15" hidden="false" customHeight="false" outlineLevel="0" collapsed="false">
      <c r="A315" s="17"/>
      <c r="B315" s="10"/>
      <c r="C315" s="10"/>
      <c r="D315" s="18"/>
      <c r="E315" s="10"/>
      <c r="G315" s="0" t="str">
        <f aca="false">IF(AND(ISNUMBER(A315),ISNUMBER(D315)),IF(YEAR(A315)=Setup!$C$6,MONTH(A315),0),"")</f>
        <v/>
      </c>
    </row>
    <row r="316" customFormat="false" ht="15" hidden="false" customHeight="false" outlineLevel="0" collapsed="false">
      <c r="A316" s="17"/>
      <c r="B316" s="10"/>
      <c r="C316" s="10"/>
      <c r="D316" s="18"/>
      <c r="E316" s="10"/>
      <c r="G316" s="0" t="str">
        <f aca="false">IF(AND(ISNUMBER(A316),ISNUMBER(D316)),IF(YEAR(A316)=Setup!$C$6,MONTH(A316),0),"")</f>
        <v/>
      </c>
    </row>
    <row r="317" customFormat="false" ht="15" hidden="false" customHeight="false" outlineLevel="0" collapsed="false">
      <c r="A317" s="17"/>
      <c r="B317" s="10"/>
      <c r="C317" s="10"/>
      <c r="D317" s="18"/>
      <c r="E317" s="10"/>
      <c r="G317" s="0" t="str">
        <f aca="false">IF(AND(ISNUMBER(A317),ISNUMBER(D317)),IF(YEAR(A317)=Setup!$C$6,MONTH(A317),0),"")</f>
        <v/>
      </c>
    </row>
    <row r="318" customFormat="false" ht="15" hidden="false" customHeight="false" outlineLevel="0" collapsed="false">
      <c r="A318" s="17"/>
      <c r="B318" s="10"/>
      <c r="C318" s="10"/>
      <c r="D318" s="18"/>
      <c r="E318" s="10"/>
      <c r="G318" s="0" t="str">
        <f aca="false">IF(AND(ISNUMBER(A318),ISNUMBER(D318)),IF(YEAR(A318)=Setup!$C$6,MONTH(A318),0),"")</f>
        <v/>
      </c>
    </row>
    <row r="319" customFormat="false" ht="15" hidden="false" customHeight="false" outlineLevel="0" collapsed="false">
      <c r="A319" s="17"/>
      <c r="B319" s="10"/>
      <c r="C319" s="10"/>
      <c r="D319" s="18"/>
      <c r="E319" s="10"/>
      <c r="G319" s="0" t="str">
        <f aca="false">IF(AND(ISNUMBER(A319),ISNUMBER(D319)),IF(YEAR(A319)=Setup!$C$6,MONTH(A319),0),"")</f>
        <v/>
      </c>
    </row>
    <row r="320" customFormat="false" ht="15" hidden="false" customHeight="false" outlineLevel="0" collapsed="false">
      <c r="A320" s="17"/>
      <c r="B320" s="10"/>
      <c r="C320" s="10"/>
      <c r="D320" s="18"/>
      <c r="E320" s="10"/>
      <c r="G320" s="0" t="str">
        <f aca="false">IF(AND(ISNUMBER(A320),ISNUMBER(D320)),IF(YEAR(A320)=Setup!$C$6,MONTH(A320),0),"")</f>
        <v/>
      </c>
    </row>
    <row r="321" customFormat="false" ht="15" hidden="false" customHeight="false" outlineLevel="0" collapsed="false">
      <c r="A321" s="17"/>
      <c r="B321" s="10"/>
      <c r="C321" s="10"/>
      <c r="D321" s="18"/>
      <c r="E321" s="10"/>
      <c r="G321" s="0" t="str">
        <f aca="false">IF(AND(ISNUMBER(A321),ISNUMBER(D321)),IF(YEAR(A321)=Setup!$C$6,MONTH(A321),0),"")</f>
        <v/>
      </c>
    </row>
    <row r="322" customFormat="false" ht="15" hidden="false" customHeight="false" outlineLevel="0" collapsed="false">
      <c r="A322" s="17"/>
      <c r="B322" s="10"/>
      <c r="C322" s="10"/>
      <c r="D322" s="18"/>
      <c r="E322" s="10"/>
      <c r="G322" s="0" t="str">
        <f aca="false">IF(AND(ISNUMBER(A322),ISNUMBER(D322)),IF(YEAR(A322)=Setup!$C$6,MONTH(A322),0),"")</f>
        <v/>
      </c>
    </row>
    <row r="323" customFormat="false" ht="15" hidden="false" customHeight="false" outlineLevel="0" collapsed="false">
      <c r="A323" s="17"/>
      <c r="B323" s="10"/>
      <c r="C323" s="10"/>
      <c r="D323" s="18"/>
      <c r="E323" s="10"/>
      <c r="G323" s="0" t="str">
        <f aca="false">IF(AND(ISNUMBER(A323),ISNUMBER(D323)),IF(YEAR(A323)=Setup!$C$6,MONTH(A323),0),"")</f>
        <v/>
      </c>
    </row>
    <row r="324" customFormat="false" ht="15" hidden="false" customHeight="false" outlineLevel="0" collapsed="false">
      <c r="A324" s="17"/>
      <c r="B324" s="10"/>
      <c r="C324" s="10"/>
      <c r="D324" s="18"/>
      <c r="E324" s="10"/>
      <c r="G324" s="0" t="str">
        <f aca="false">IF(AND(ISNUMBER(A324),ISNUMBER(D324)),IF(YEAR(A324)=Setup!$C$6,MONTH(A324),0),"")</f>
        <v/>
      </c>
    </row>
    <row r="325" customFormat="false" ht="15" hidden="false" customHeight="false" outlineLevel="0" collapsed="false">
      <c r="A325" s="17"/>
      <c r="B325" s="10"/>
      <c r="C325" s="10"/>
      <c r="D325" s="18"/>
      <c r="E325" s="10"/>
      <c r="G325" s="0" t="str">
        <f aca="false">IF(AND(ISNUMBER(A325),ISNUMBER(D325)),IF(YEAR(A325)=Setup!$C$6,MONTH(A325),0),"")</f>
        <v/>
      </c>
    </row>
    <row r="326" customFormat="false" ht="15" hidden="false" customHeight="false" outlineLevel="0" collapsed="false">
      <c r="A326" s="17"/>
      <c r="B326" s="10"/>
      <c r="C326" s="10"/>
      <c r="D326" s="18"/>
      <c r="E326" s="10"/>
      <c r="G326" s="0" t="str">
        <f aca="false">IF(AND(ISNUMBER(A326),ISNUMBER(D326)),IF(YEAR(A326)=Setup!$C$6,MONTH(A326),0),"")</f>
        <v/>
      </c>
    </row>
    <row r="327" customFormat="false" ht="15" hidden="false" customHeight="false" outlineLevel="0" collapsed="false">
      <c r="A327" s="17"/>
      <c r="B327" s="10"/>
      <c r="C327" s="10"/>
      <c r="D327" s="18"/>
      <c r="E327" s="10"/>
      <c r="G327" s="0" t="str">
        <f aca="false">IF(AND(ISNUMBER(A327),ISNUMBER(D327)),IF(YEAR(A327)=Setup!$C$6,MONTH(A327),0),"")</f>
        <v/>
      </c>
    </row>
    <row r="328" customFormat="false" ht="15" hidden="false" customHeight="false" outlineLevel="0" collapsed="false">
      <c r="A328" s="17"/>
      <c r="B328" s="10"/>
      <c r="C328" s="10"/>
      <c r="D328" s="18"/>
      <c r="E328" s="10"/>
      <c r="G328" s="0" t="str">
        <f aca="false">IF(AND(ISNUMBER(A328),ISNUMBER(D328)),IF(YEAR(A328)=Setup!$C$6,MONTH(A328),0),"")</f>
        <v/>
      </c>
    </row>
    <row r="329" customFormat="false" ht="15" hidden="false" customHeight="false" outlineLevel="0" collapsed="false">
      <c r="A329" s="17"/>
      <c r="B329" s="10"/>
      <c r="C329" s="10"/>
      <c r="D329" s="18"/>
      <c r="E329" s="10"/>
      <c r="G329" s="0" t="str">
        <f aca="false">IF(AND(ISNUMBER(A329),ISNUMBER(D329)),IF(YEAR(A329)=Setup!$C$6,MONTH(A329),0),"")</f>
        <v/>
      </c>
    </row>
    <row r="330" customFormat="false" ht="15" hidden="false" customHeight="false" outlineLevel="0" collapsed="false">
      <c r="A330" s="17"/>
      <c r="B330" s="10"/>
      <c r="C330" s="10"/>
      <c r="D330" s="18"/>
      <c r="E330" s="10"/>
      <c r="G330" s="0" t="str">
        <f aca="false">IF(AND(ISNUMBER(A330),ISNUMBER(D330)),IF(YEAR(A330)=Setup!$C$6,MONTH(A330),0),"")</f>
        <v/>
      </c>
    </row>
    <row r="331" customFormat="false" ht="15" hidden="false" customHeight="false" outlineLevel="0" collapsed="false">
      <c r="A331" s="17"/>
      <c r="B331" s="10"/>
      <c r="C331" s="10"/>
      <c r="D331" s="18"/>
      <c r="E331" s="10"/>
      <c r="G331" s="0" t="str">
        <f aca="false">IF(AND(ISNUMBER(A331),ISNUMBER(D331)),IF(YEAR(A331)=Setup!$C$6,MONTH(A331),0),"")</f>
        <v/>
      </c>
    </row>
    <row r="332" customFormat="false" ht="15" hidden="false" customHeight="false" outlineLevel="0" collapsed="false">
      <c r="A332" s="17"/>
      <c r="B332" s="10"/>
      <c r="C332" s="10"/>
      <c r="D332" s="18"/>
      <c r="E332" s="10"/>
      <c r="G332" s="0" t="str">
        <f aca="false">IF(AND(ISNUMBER(A332),ISNUMBER(D332)),IF(YEAR(A332)=Setup!$C$6,MONTH(A332),0),"")</f>
        <v/>
      </c>
    </row>
    <row r="333" customFormat="false" ht="15" hidden="false" customHeight="false" outlineLevel="0" collapsed="false">
      <c r="A333" s="17"/>
      <c r="B333" s="10"/>
      <c r="C333" s="10"/>
      <c r="D333" s="18"/>
      <c r="E333" s="10"/>
      <c r="G333" s="0" t="str">
        <f aca="false">IF(AND(ISNUMBER(A333),ISNUMBER(D333)),IF(YEAR(A333)=Setup!$C$6,MONTH(A333),0),"")</f>
        <v/>
      </c>
    </row>
    <row r="334" customFormat="false" ht="15" hidden="false" customHeight="false" outlineLevel="0" collapsed="false">
      <c r="A334" s="17"/>
      <c r="B334" s="10"/>
      <c r="C334" s="10"/>
      <c r="D334" s="18"/>
      <c r="E334" s="10"/>
      <c r="G334" s="0" t="str">
        <f aca="false">IF(AND(ISNUMBER(A334),ISNUMBER(D334)),IF(YEAR(A334)=Setup!$C$6,MONTH(A334),0),"")</f>
        <v/>
      </c>
    </row>
    <row r="335" customFormat="false" ht="15" hidden="false" customHeight="false" outlineLevel="0" collapsed="false">
      <c r="A335" s="17"/>
      <c r="B335" s="10"/>
      <c r="C335" s="10"/>
      <c r="D335" s="18"/>
      <c r="E335" s="10"/>
      <c r="G335" s="0" t="str">
        <f aca="false">IF(AND(ISNUMBER(A335),ISNUMBER(D335)),IF(YEAR(A335)=Setup!$C$6,MONTH(A335),0),"")</f>
        <v/>
      </c>
    </row>
    <row r="336" customFormat="false" ht="15" hidden="false" customHeight="false" outlineLevel="0" collapsed="false">
      <c r="A336" s="17"/>
      <c r="B336" s="10"/>
      <c r="C336" s="10"/>
      <c r="D336" s="18"/>
      <c r="E336" s="10"/>
      <c r="G336" s="0" t="str">
        <f aca="false">IF(AND(ISNUMBER(A336),ISNUMBER(D336)),IF(YEAR(A336)=Setup!$C$6,MONTH(A336),0),"")</f>
        <v/>
      </c>
    </row>
    <row r="337" customFormat="false" ht="15" hidden="false" customHeight="false" outlineLevel="0" collapsed="false">
      <c r="A337" s="17"/>
      <c r="B337" s="10"/>
      <c r="C337" s="10"/>
      <c r="D337" s="18"/>
      <c r="E337" s="10"/>
      <c r="G337" s="0" t="str">
        <f aca="false">IF(AND(ISNUMBER(A337),ISNUMBER(D337)),IF(YEAR(A337)=Setup!$C$6,MONTH(A337),0),"")</f>
        <v/>
      </c>
    </row>
    <row r="338" customFormat="false" ht="15" hidden="false" customHeight="false" outlineLevel="0" collapsed="false">
      <c r="A338" s="17"/>
      <c r="B338" s="10"/>
      <c r="C338" s="10"/>
      <c r="D338" s="18"/>
      <c r="E338" s="10"/>
      <c r="G338" s="0" t="str">
        <f aca="false">IF(AND(ISNUMBER(A338),ISNUMBER(D338)),IF(YEAR(A338)=Setup!$C$6,MONTH(A338),0),"")</f>
        <v/>
      </c>
    </row>
    <row r="339" customFormat="false" ht="15" hidden="false" customHeight="false" outlineLevel="0" collapsed="false">
      <c r="A339" s="17"/>
      <c r="B339" s="10"/>
      <c r="C339" s="10"/>
      <c r="D339" s="18"/>
      <c r="E339" s="10"/>
      <c r="G339" s="0" t="str">
        <f aca="false">IF(AND(ISNUMBER(A339),ISNUMBER(D339)),IF(YEAR(A339)=Setup!$C$6,MONTH(A339),0),"")</f>
        <v/>
      </c>
    </row>
    <row r="340" customFormat="false" ht="15" hidden="false" customHeight="false" outlineLevel="0" collapsed="false">
      <c r="A340" s="17"/>
      <c r="B340" s="10"/>
      <c r="C340" s="10"/>
      <c r="D340" s="18"/>
      <c r="E340" s="10"/>
      <c r="G340" s="0" t="str">
        <f aca="false">IF(AND(ISNUMBER(A340),ISNUMBER(D340)),IF(YEAR(A340)=Setup!$C$6,MONTH(A340),0),"")</f>
        <v/>
      </c>
    </row>
    <row r="341" customFormat="false" ht="15" hidden="false" customHeight="false" outlineLevel="0" collapsed="false">
      <c r="A341" s="17"/>
      <c r="B341" s="10"/>
      <c r="C341" s="10"/>
      <c r="D341" s="18"/>
      <c r="E341" s="10"/>
      <c r="G341" s="0" t="str">
        <f aca="false">IF(AND(ISNUMBER(A341),ISNUMBER(D341)),IF(YEAR(A341)=Setup!$C$6,MONTH(A341),0),"")</f>
        <v/>
      </c>
    </row>
    <row r="342" customFormat="false" ht="15" hidden="false" customHeight="false" outlineLevel="0" collapsed="false">
      <c r="A342" s="17"/>
      <c r="B342" s="10"/>
      <c r="C342" s="10"/>
      <c r="D342" s="18"/>
      <c r="E342" s="10"/>
      <c r="G342" s="0" t="str">
        <f aca="false">IF(AND(ISNUMBER(A342),ISNUMBER(D342)),IF(YEAR(A342)=Setup!$C$6,MONTH(A342),0),"")</f>
        <v/>
      </c>
    </row>
    <row r="343" customFormat="false" ht="15" hidden="false" customHeight="false" outlineLevel="0" collapsed="false">
      <c r="A343" s="17"/>
      <c r="B343" s="10"/>
      <c r="C343" s="10"/>
      <c r="D343" s="18"/>
      <c r="E343" s="10"/>
      <c r="G343" s="0" t="str">
        <f aca="false">IF(AND(ISNUMBER(A343),ISNUMBER(D343)),IF(YEAR(A343)=Setup!$C$6,MONTH(A343),0),"")</f>
        <v/>
      </c>
    </row>
    <row r="344" customFormat="false" ht="15" hidden="false" customHeight="false" outlineLevel="0" collapsed="false">
      <c r="A344" s="17"/>
      <c r="B344" s="10"/>
      <c r="C344" s="10"/>
      <c r="D344" s="18"/>
      <c r="E344" s="10"/>
      <c r="G344" s="0" t="str">
        <f aca="false">IF(AND(ISNUMBER(A344),ISNUMBER(D344)),IF(YEAR(A344)=Setup!$C$6,MONTH(A344),0),"")</f>
        <v/>
      </c>
    </row>
    <row r="345" customFormat="false" ht="15" hidden="false" customHeight="false" outlineLevel="0" collapsed="false">
      <c r="A345" s="17"/>
      <c r="B345" s="10"/>
      <c r="C345" s="10"/>
      <c r="D345" s="18"/>
      <c r="E345" s="10"/>
      <c r="G345" s="0" t="str">
        <f aca="false">IF(AND(ISNUMBER(A345),ISNUMBER(D345)),IF(YEAR(A345)=Setup!$C$6,MONTH(A345),0),"")</f>
        <v/>
      </c>
    </row>
    <row r="346" customFormat="false" ht="15" hidden="false" customHeight="false" outlineLevel="0" collapsed="false">
      <c r="A346" s="17"/>
      <c r="B346" s="10"/>
      <c r="C346" s="10"/>
      <c r="D346" s="18"/>
      <c r="E346" s="10"/>
      <c r="G346" s="0" t="str">
        <f aca="false">IF(AND(ISNUMBER(A346),ISNUMBER(D346)),IF(YEAR(A346)=Setup!$C$6,MONTH(A346),0),"")</f>
        <v/>
      </c>
    </row>
    <row r="347" customFormat="false" ht="15" hidden="false" customHeight="false" outlineLevel="0" collapsed="false">
      <c r="A347" s="17"/>
      <c r="B347" s="10"/>
      <c r="C347" s="10"/>
      <c r="D347" s="18"/>
      <c r="E347" s="10"/>
      <c r="G347" s="0" t="str">
        <f aca="false">IF(AND(ISNUMBER(A347),ISNUMBER(D347)),IF(YEAR(A347)=Setup!$C$6,MONTH(A347),0),"")</f>
        <v/>
      </c>
    </row>
    <row r="348" customFormat="false" ht="15" hidden="false" customHeight="false" outlineLevel="0" collapsed="false">
      <c r="A348" s="17"/>
      <c r="B348" s="10"/>
      <c r="C348" s="10"/>
      <c r="D348" s="18"/>
      <c r="E348" s="10"/>
      <c r="G348" s="0" t="str">
        <f aca="false">IF(AND(ISNUMBER(A348),ISNUMBER(D348)),IF(YEAR(A348)=Setup!$C$6,MONTH(A348),0),"")</f>
        <v/>
      </c>
    </row>
    <row r="349" customFormat="false" ht="15" hidden="false" customHeight="false" outlineLevel="0" collapsed="false">
      <c r="A349" s="17"/>
      <c r="B349" s="10"/>
      <c r="C349" s="10"/>
      <c r="D349" s="18"/>
      <c r="E349" s="10"/>
      <c r="G349" s="0" t="str">
        <f aca="false">IF(AND(ISNUMBER(A349),ISNUMBER(D349)),IF(YEAR(A349)=Setup!$C$6,MONTH(A349),0),"")</f>
        <v/>
      </c>
    </row>
    <row r="350" customFormat="false" ht="15" hidden="false" customHeight="false" outlineLevel="0" collapsed="false">
      <c r="A350" s="17"/>
      <c r="B350" s="10"/>
      <c r="C350" s="10"/>
      <c r="D350" s="18"/>
      <c r="E350" s="10"/>
      <c r="G350" s="0" t="str">
        <f aca="false">IF(AND(ISNUMBER(A350),ISNUMBER(D350)),IF(YEAR(A350)=Setup!$C$6,MONTH(A350),0),"")</f>
        <v/>
      </c>
    </row>
    <row r="351" customFormat="false" ht="15" hidden="false" customHeight="false" outlineLevel="0" collapsed="false">
      <c r="A351" s="17"/>
      <c r="B351" s="10"/>
      <c r="C351" s="10"/>
      <c r="D351" s="18"/>
      <c r="E351" s="10"/>
      <c r="G351" s="0" t="str">
        <f aca="false">IF(AND(ISNUMBER(A351),ISNUMBER(D351)),IF(YEAR(A351)=Setup!$C$6,MONTH(A351),0),"")</f>
        <v/>
      </c>
    </row>
    <row r="352" customFormat="false" ht="15" hidden="false" customHeight="false" outlineLevel="0" collapsed="false">
      <c r="A352" s="17"/>
      <c r="B352" s="10"/>
      <c r="C352" s="10"/>
      <c r="D352" s="18"/>
      <c r="E352" s="10"/>
      <c r="G352" s="0" t="str">
        <f aca="false">IF(AND(ISNUMBER(A352),ISNUMBER(D352)),IF(YEAR(A352)=Setup!$C$6,MONTH(A352),0),"")</f>
        <v/>
      </c>
    </row>
    <row r="353" customFormat="false" ht="15" hidden="false" customHeight="false" outlineLevel="0" collapsed="false">
      <c r="A353" s="17"/>
      <c r="B353" s="10"/>
      <c r="C353" s="10"/>
      <c r="D353" s="18"/>
      <c r="E353" s="10"/>
      <c r="G353" s="0" t="str">
        <f aca="false">IF(AND(ISNUMBER(A353),ISNUMBER(D353)),IF(YEAR(A353)=Setup!$C$6,MONTH(A353),0),"")</f>
        <v/>
      </c>
    </row>
    <row r="354" customFormat="false" ht="15" hidden="false" customHeight="false" outlineLevel="0" collapsed="false">
      <c r="A354" s="17"/>
      <c r="B354" s="10"/>
      <c r="C354" s="10"/>
      <c r="D354" s="18"/>
      <c r="E354" s="10"/>
      <c r="G354" s="0" t="str">
        <f aca="false">IF(AND(ISNUMBER(A354),ISNUMBER(D354)),IF(YEAR(A354)=Setup!$C$6,MONTH(A354),0),"")</f>
        <v/>
      </c>
    </row>
    <row r="355" customFormat="false" ht="15" hidden="false" customHeight="false" outlineLevel="0" collapsed="false">
      <c r="A355" s="17"/>
      <c r="B355" s="10"/>
      <c r="C355" s="10"/>
      <c r="D355" s="18"/>
      <c r="E355" s="10"/>
      <c r="G355" s="0" t="str">
        <f aca="false">IF(AND(ISNUMBER(A355),ISNUMBER(D355)),IF(YEAR(A355)=Setup!$C$6,MONTH(A355),0),"")</f>
        <v/>
      </c>
    </row>
    <row r="356" customFormat="false" ht="15" hidden="false" customHeight="false" outlineLevel="0" collapsed="false">
      <c r="A356" s="17"/>
      <c r="B356" s="10"/>
      <c r="C356" s="10"/>
      <c r="D356" s="18"/>
      <c r="E356" s="10"/>
      <c r="G356" s="0" t="str">
        <f aca="false">IF(AND(ISNUMBER(A356),ISNUMBER(D356)),IF(YEAR(A356)=Setup!$C$6,MONTH(A356),0),"")</f>
        <v/>
      </c>
    </row>
    <row r="357" customFormat="false" ht="15" hidden="false" customHeight="false" outlineLevel="0" collapsed="false">
      <c r="A357" s="17"/>
      <c r="B357" s="10"/>
      <c r="C357" s="10"/>
      <c r="D357" s="18"/>
      <c r="E357" s="10"/>
      <c r="G357" s="0" t="str">
        <f aca="false">IF(AND(ISNUMBER(A357),ISNUMBER(D357)),IF(YEAR(A357)=Setup!$C$6,MONTH(A357),0),"")</f>
        <v/>
      </c>
    </row>
    <row r="358" customFormat="false" ht="15" hidden="false" customHeight="false" outlineLevel="0" collapsed="false">
      <c r="A358" s="17"/>
      <c r="B358" s="10"/>
      <c r="C358" s="10"/>
      <c r="D358" s="18"/>
      <c r="E358" s="10"/>
      <c r="G358" s="0" t="str">
        <f aca="false">IF(AND(ISNUMBER(A358),ISNUMBER(D358)),IF(YEAR(A358)=Setup!$C$6,MONTH(A358),0),"")</f>
        <v/>
      </c>
    </row>
    <row r="359" customFormat="false" ht="15" hidden="false" customHeight="false" outlineLevel="0" collapsed="false">
      <c r="A359" s="17"/>
      <c r="B359" s="10"/>
      <c r="C359" s="10"/>
      <c r="D359" s="18"/>
      <c r="E359" s="10"/>
      <c r="G359" s="0" t="str">
        <f aca="false">IF(AND(ISNUMBER(A359),ISNUMBER(D359)),IF(YEAR(A359)=Setup!$C$6,MONTH(A359),0),"")</f>
        <v/>
      </c>
    </row>
    <row r="360" customFormat="false" ht="15" hidden="false" customHeight="false" outlineLevel="0" collapsed="false">
      <c r="A360" s="17"/>
      <c r="B360" s="10"/>
      <c r="C360" s="10"/>
      <c r="D360" s="18"/>
      <c r="E360" s="10"/>
      <c r="G360" s="0" t="str">
        <f aca="false">IF(AND(ISNUMBER(A360),ISNUMBER(D360)),IF(YEAR(A360)=Setup!$C$6,MONTH(A360),0),"")</f>
        <v/>
      </c>
    </row>
    <row r="361" customFormat="false" ht="15" hidden="false" customHeight="false" outlineLevel="0" collapsed="false">
      <c r="A361" s="17"/>
      <c r="B361" s="10"/>
      <c r="C361" s="10"/>
      <c r="D361" s="18"/>
      <c r="E361" s="10"/>
      <c r="G361" s="0" t="str">
        <f aca="false">IF(AND(ISNUMBER(A361),ISNUMBER(D361)),IF(YEAR(A361)=Setup!$C$6,MONTH(A361),0),"")</f>
        <v/>
      </c>
    </row>
    <row r="362" customFormat="false" ht="15" hidden="false" customHeight="false" outlineLevel="0" collapsed="false">
      <c r="A362" s="17"/>
      <c r="B362" s="10"/>
      <c r="C362" s="10"/>
      <c r="D362" s="18"/>
      <c r="E362" s="10"/>
      <c r="G362" s="0" t="str">
        <f aca="false">IF(AND(ISNUMBER(A362),ISNUMBER(D362)),IF(YEAR(A362)=Setup!$C$6,MONTH(A362),0),"")</f>
        <v/>
      </c>
    </row>
    <row r="363" customFormat="false" ht="15" hidden="false" customHeight="false" outlineLevel="0" collapsed="false">
      <c r="A363" s="17"/>
      <c r="B363" s="10"/>
      <c r="C363" s="10"/>
      <c r="D363" s="18"/>
      <c r="E363" s="10"/>
      <c r="G363" s="0" t="str">
        <f aca="false">IF(AND(ISNUMBER(A363),ISNUMBER(D363)),IF(YEAR(A363)=Setup!$C$6,MONTH(A363),0),"")</f>
        <v/>
      </c>
    </row>
    <row r="364" customFormat="false" ht="15" hidden="false" customHeight="false" outlineLevel="0" collapsed="false">
      <c r="A364" s="17"/>
      <c r="B364" s="10"/>
      <c r="C364" s="10"/>
      <c r="D364" s="18"/>
      <c r="E364" s="10"/>
      <c r="G364" s="0" t="str">
        <f aca="false">IF(AND(ISNUMBER(A364),ISNUMBER(D364)),IF(YEAR(A364)=Setup!$C$6,MONTH(A364),0),"")</f>
        <v/>
      </c>
    </row>
    <row r="365" customFormat="false" ht="15" hidden="false" customHeight="false" outlineLevel="0" collapsed="false">
      <c r="A365" s="17"/>
      <c r="B365" s="10"/>
      <c r="C365" s="10"/>
      <c r="D365" s="18"/>
      <c r="E365" s="10"/>
      <c r="G365" s="0" t="str">
        <f aca="false">IF(AND(ISNUMBER(A365),ISNUMBER(D365)),IF(YEAR(A365)=Setup!$C$6,MONTH(A365),0),"")</f>
        <v/>
      </c>
    </row>
    <row r="366" customFormat="false" ht="15" hidden="false" customHeight="false" outlineLevel="0" collapsed="false">
      <c r="A366" s="17"/>
      <c r="B366" s="10"/>
      <c r="C366" s="10"/>
      <c r="D366" s="18"/>
      <c r="E366" s="10"/>
      <c r="G366" s="0" t="str">
        <f aca="false">IF(AND(ISNUMBER(A366),ISNUMBER(D366)),IF(YEAR(A366)=Setup!$C$6,MONTH(A366),0),"")</f>
        <v/>
      </c>
    </row>
    <row r="367" customFormat="false" ht="15" hidden="false" customHeight="false" outlineLevel="0" collapsed="false">
      <c r="A367" s="17"/>
      <c r="B367" s="10"/>
      <c r="C367" s="10"/>
      <c r="D367" s="18"/>
      <c r="E367" s="10"/>
      <c r="G367" s="0" t="str">
        <f aca="false">IF(AND(ISNUMBER(A367),ISNUMBER(D367)),IF(YEAR(A367)=Setup!$C$6,MONTH(A367),0),"")</f>
        <v/>
      </c>
    </row>
    <row r="368" customFormat="false" ht="15" hidden="false" customHeight="false" outlineLevel="0" collapsed="false">
      <c r="A368" s="17"/>
      <c r="B368" s="10"/>
      <c r="C368" s="10"/>
      <c r="D368" s="18"/>
      <c r="E368" s="10"/>
      <c r="G368" s="0" t="str">
        <f aca="false">IF(AND(ISNUMBER(A368),ISNUMBER(D368)),IF(YEAR(A368)=Setup!$C$6,MONTH(A368),0),"")</f>
        <v/>
      </c>
    </row>
    <row r="369" customFormat="false" ht="15" hidden="false" customHeight="false" outlineLevel="0" collapsed="false">
      <c r="A369" s="17"/>
      <c r="B369" s="10"/>
      <c r="C369" s="10"/>
      <c r="D369" s="18"/>
      <c r="E369" s="10"/>
      <c r="G369" s="0" t="str">
        <f aca="false">IF(AND(ISNUMBER(A369),ISNUMBER(D369)),IF(YEAR(A369)=Setup!$C$6,MONTH(A369),0),"")</f>
        <v/>
      </c>
    </row>
    <row r="370" customFormat="false" ht="15" hidden="false" customHeight="false" outlineLevel="0" collapsed="false">
      <c r="A370" s="17"/>
      <c r="B370" s="10"/>
      <c r="C370" s="10"/>
      <c r="D370" s="18"/>
      <c r="E370" s="10"/>
      <c r="G370" s="0" t="str">
        <f aca="false">IF(AND(ISNUMBER(A370),ISNUMBER(D370)),IF(YEAR(A370)=Setup!$C$6,MONTH(A370),0),"")</f>
        <v/>
      </c>
    </row>
    <row r="371" customFormat="false" ht="15" hidden="false" customHeight="false" outlineLevel="0" collapsed="false">
      <c r="A371" s="17"/>
      <c r="B371" s="10"/>
      <c r="C371" s="10"/>
      <c r="D371" s="18"/>
      <c r="E371" s="10"/>
      <c r="G371" s="0" t="str">
        <f aca="false">IF(AND(ISNUMBER(A371),ISNUMBER(D371)),IF(YEAR(A371)=Setup!$C$6,MONTH(A371),0),"")</f>
        <v/>
      </c>
    </row>
    <row r="372" customFormat="false" ht="15" hidden="false" customHeight="false" outlineLevel="0" collapsed="false">
      <c r="A372" s="17"/>
      <c r="B372" s="10"/>
      <c r="C372" s="10"/>
      <c r="D372" s="18"/>
      <c r="E372" s="10"/>
      <c r="G372" s="0" t="str">
        <f aca="false">IF(AND(ISNUMBER(A372),ISNUMBER(D372)),IF(YEAR(A372)=Setup!$C$6,MONTH(A372),0),"")</f>
        <v/>
      </c>
    </row>
    <row r="373" customFormat="false" ht="15" hidden="false" customHeight="false" outlineLevel="0" collapsed="false">
      <c r="A373" s="17"/>
      <c r="B373" s="10"/>
      <c r="C373" s="10"/>
      <c r="D373" s="18"/>
      <c r="E373" s="10"/>
      <c r="G373" s="0" t="str">
        <f aca="false">IF(AND(ISNUMBER(A373),ISNUMBER(D373)),IF(YEAR(A373)=Setup!$C$6,MONTH(A373),0),"")</f>
        <v/>
      </c>
    </row>
    <row r="374" customFormat="false" ht="15" hidden="false" customHeight="false" outlineLevel="0" collapsed="false">
      <c r="A374" s="17"/>
      <c r="B374" s="10"/>
      <c r="C374" s="10"/>
      <c r="D374" s="18"/>
      <c r="E374" s="10"/>
      <c r="G374" s="0" t="str">
        <f aca="false">IF(AND(ISNUMBER(A374),ISNUMBER(D374)),IF(YEAR(A374)=Setup!$C$6,MONTH(A374),0),"")</f>
        <v/>
      </c>
    </row>
    <row r="375" customFormat="false" ht="15" hidden="false" customHeight="false" outlineLevel="0" collapsed="false">
      <c r="A375" s="17"/>
      <c r="B375" s="10"/>
      <c r="C375" s="10"/>
      <c r="D375" s="18"/>
      <c r="E375" s="10"/>
      <c r="G375" s="0" t="str">
        <f aca="false">IF(AND(ISNUMBER(A375),ISNUMBER(D375)),IF(YEAR(A375)=Setup!$C$6,MONTH(A375),0),"")</f>
        <v/>
      </c>
    </row>
    <row r="376" customFormat="false" ht="15" hidden="false" customHeight="false" outlineLevel="0" collapsed="false">
      <c r="A376" s="17"/>
      <c r="B376" s="10"/>
      <c r="C376" s="10"/>
      <c r="D376" s="18"/>
      <c r="E376" s="10"/>
      <c r="G376" s="0" t="str">
        <f aca="false">IF(AND(ISNUMBER(A376),ISNUMBER(D376)),IF(YEAR(A376)=Setup!$C$6,MONTH(A376),0),"")</f>
        <v/>
      </c>
    </row>
    <row r="377" customFormat="false" ht="15" hidden="false" customHeight="false" outlineLevel="0" collapsed="false">
      <c r="A377" s="17"/>
      <c r="B377" s="10"/>
      <c r="C377" s="10"/>
      <c r="D377" s="18"/>
      <c r="E377" s="10"/>
      <c r="G377" s="0" t="str">
        <f aca="false">IF(AND(ISNUMBER(A377),ISNUMBER(D377)),IF(YEAR(A377)=Setup!$C$6,MONTH(A377),0),"")</f>
        <v/>
      </c>
    </row>
    <row r="378" customFormat="false" ht="15" hidden="false" customHeight="false" outlineLevel="0" collapsed="false">
      <c r="A378" s="17"/>
      <c r="B378" s="10"/>
      <c r="C378" s="10"/>
      <c r="D378" s="18"/>
      <c r="E378" s="10"/>
      <c r="G378" s="0" t="str">
        <f aca="false">IF(AND(ISNUMBER(A378),ISNUMBER(D378)),IF(YEAR(A378)=Setup!$C$6,MONTH(A378),0),"")</f>
        <v/>
      </c>
    </row>
    <row r="379" customFormat="false" ht="15" hidden="false" customHeight="false" outlineLevel="0" collapsed="false">
      <c r="A379" s="17"/>
      <c r="B379" s="10"/>
      <c r="C379" s="10"/>
      <c r="D379" s="18"/>
      <c r="E379" s="10"/>
      <c r="G379" s="0" t="str">
        <f aca="false">IF(AND(ISNUMBER(A379),ISNUMBER(D379)),IF(YEAR(A379)=Setup!$C$6,MONTH(A379),0),"")</f>
        <v/>
      </c>
    </row>
    <row r="380" customFormat="false" ht="15" hidden="false" customHeight="false" outlineLevel="0" collapsed="false">
      <c r="A380" s="17"/>
      <c r="B380" s="10"/>
      <c r="C380" s="10"/>
      <c r="D380" s="18"/>
      <c r="E380" s="10"/>
      <c r="G380" s="0" t="str">
        <f aca="false">IF(AND(ISNUMBER(A380),ISNUMBER(D380)),IF(YEAR(A380)=Setup!$C$6,MONTH(A380),0),"")</f>
        <v/>
      </c>
    </row>
    <row r="381" customFormat="false" ht="15" hidden="false" customHeight="false" outlineLevel="0" collapsed="false">
      <c r="A381" s="17"/>
      <c r="B381" s="10"/>
      <c r="C381" s="10"/>
      <c r="D381" s="18"/>
      <c r="E381" s="10"/>
      <c r="G381" s="0" t="str">
        <f aca="false">IF(AND(ISNUMBER(A381),ISNUMBER(D381)),IF(YEAR(A381)=Setup!$C$6,MONTH(A381),0),"")</f>
        <v/>
      </c>
    </row>
    <row r="382" customFormat="false" ht="15" hidden="false" customHeight="false" outlineLevel="0" collapsed="false">
      <c r="A382" s="17"/>
      <c r="B382" s="10"/>
      <c r="C382" s="10"/>
      <c r="D382" s="18"/>
      <c r="E382" s="10"/>
      <c r="G382" s="0" t="str">
        <f aca="false">IF(AND(ISNUMBER(A382),ISNUMBER(D382)),IF(YEAR(A382)=Setup!$C$6,MONTH(A382),0),"")</f>
        <v/>
      </c>
    </row>
    <row r="383" customFormat="false" ht="15" hidden="false" customHeight="false" outlineLevel="0" collapsed="false">
      <c r="A383" s="17"/>
      <c r="B383" s="10"/>
      <c r="C383" s="10"/>
      <c r="D383" s="18"/>
      <c r="E383" s="10"/>
      <c r="G383" s="0" t="str">
        <f aca="false">IF(AND(ISNUMBER(A383),ISNUMBER(D383)),IF(YEAR(A383)=Setup!$C$6,MONTH(A383),0),"")</f>
        <v/>
      </c>
    </row>
    <row r="384" customFormat="false" ht="15" hidden="false" customHeight="false" outlineLevel="0" collapsed="false">
      <c r="A384" s="17"/>
      <c r="B384" s="10"/>
      <c r="C384" s="10"/>
      <c r="D384" s="18"/>
      <c r="E384" s="10"/>
      <c r="G384" s="0" t="str">
        <f aca="false">IF(AND(ISNUMBER(A384),ISNUMBER(D384)),IF(YEAR(A384)=Setup!$C$6,MONTH(A384),0),"")</f>
        <v/>
      </c>
    </row>
    <row r="385" customFormat="false" ht="15" hidden="false" customHeight="false" outlineLevel="0" collapsed="false">
      <c r="A385" s="17"/>
      <c r="B385" s="10"/>
      <c r="C385" s="10"/>
      <c r="D385" s="18"/>
      <c r="E385" s="10"/>
      <c r="G385" s="0" t="str">
        <f aca="false">IF(AND(ISNUMBER(A385),ISNUMBER(D385)),IF(YEAR(A385)=Setup!$C$6,MONTH(A385),0),"")</f>
        <v/>
      </c>
    </row>
    <row r="386" customFormat="false" ht="15" hidden="false" customHeight="false" outlineLevel="0" collapsed="false">
      <c r="A386" s="17"/>
      <c r="B386" s="10"/>
      <c r="C386" s="10"/>
      <c r="D386" s="18"/>
      <c r="E386" s="10"/>
      <c r="G386" s="0" t="str">
        <f aca="false">IF(AND(ISNUMBER(A386),ISNUMBER(D386)),IF(YEAR(A386)=Setup!$C$6,MONTH(A386),0),"")</f>
        <v/>
      </c>
    </row>
    <row r="387" customFormat="false" ht="15" hidden="false" customHeight="false" outlineLevel="0" collapsed="false">
      <c r="A387" s="17"/>
      <c r="B387" s="10"/>
      <c r="C387" s="10"/>
      <c r="D387" s="18"/>
      <c r="E387" s="10"/>
      <c r="G387" s="0" t="str">
        <f aca="false">IF(AND(ISNUMBER(A387),ISNUMBER(D387)),IF(YEAR(A387)=Setup!$C$6,MONTH(A387),0),"")</f>
        <v/>
      </c>
    </row>
    <row r="388" customFormat="false" ht="15" hidden="false" customHeight="false" outlineLevel="0" collapsed="false">
      <c r="A388" s="17"/>
      <c r="B388" s="10"/>
      <c r="C388" s="10"/>
      <c r="D388" s="18"/>
      <c r="E388" s="10"/>
      <c r="G388" s="0" t="str">
        <f aca="false">IF(AND(ISNUMBER(A388),ISNUMBER(D388)),IF(YEAR(A388)=Setup!$C$6,MONTH(A388),0),"")</f>
        <v/>
      </c>
    </row>
    <row r="389" customFormat="false" ht="15" hidden="false" customHeight="false" outlineLevel="0" collapsed="false">
      <c r="A389" s="17"/>
      <c r="B389" s="10"/>
      <c r="C389" s="10"/>
      <c r="D389" s="18"/>
      <c r="E389" s="10"/>
      <c r="G389" s="0" t="str">
        <f aca="false">IF(AND(ISNUMBER(A389),ISNUMBER(D389)),IF(YEAR(A389)=Setup!$C$6,MONTH(A389),0),"")</f>
        <v/>
      </c>
    </row>
    <row r="390" customFormat="false" ht="15" hidden="false" customHeight="false" outlineLevel="0" collapsed="false">
      <c r="A390" s="17"/>
      <c r="B390" s="10"/>
      <c r="C390" s="10"/>
      <c r="D390" s="18"/>
      <c r="E390" s="10"/>
      <c r="G390" s="0" t="str">
        <f aca="false">IF(AND(ISNUMBER(A390),ISNUMBER(D390)),IF(YEAR(A390)=Setup!$C$6,MONTH(A390),0),"")</f>
        <v/>
      </c>
    </row>
    <row r="391" customFormat="false" ht="15" hidden="false" customHeight="false" outlineLevel="0" collapsed="false">
      <c r="A391" s="17"/>
      <c r="B391" s="10"/>
      <c r="C391" s="10"/>
      <c r="D391" s="18"/>
      <c r="E391" s="10"/>
      <c r="G391" s="0" t="str">
        <f aca="false">IF(AND(ISNUMBER(A391),ISNUMBER(D391)),IF(YEAR(A391)=Setup!$C$6,MONTH(A391),0),"")</f>
        <v/>
      </c>
    </row>
    <row r="392" customFormat="false" ht="15" hidden="false" customHeight="false" outlineLevel="0" collapsed="false">
      <c r="A392" s="17"/>
      <c r="B392" s="10"/>
      <c r="C392" s="10"/>
      <c r="D392" s="18"/>
      <c r="E392" s="10"/>
      <c r="G392" s="0" t="str">
        <f aca="false">IF(AND(ISNUMBER(A392),ISNUMBER(D392)),IF(YEAR(A392)=Setup!$C$6,MONTH(A392),0),"")</f>
        <v/>
      </c>
    </row>
    <row r="393" customFormat="false" ht="15" hidden="false" customHeight="false" outlineLevel="0" collapsed="false">
      <c r="A393" s="17"/>
      <c r="B393" s="10"/>
      <c r="C393" s="10"/>
      <c r="D393" s="18"/>
      <c r="E393" s="10"/>
      <c r="G393" s="0" t="str">
        <f aca="false">IF(AND(ISNUMBER(A393),ISNUMBER(D393)),IF(YEAR(A393)=Setup!$C$6,MONTH(A393),0),"")</f>
        <v/>
      </c>
    </row>
    <row r="394" customFormat="false" ht="15" hidden="false" customHeight="false" outlineLevel="0" collapsed="false">
      <c r="A394" s="17"/>
      <c r="B394" s="10"/>
      <c r="C394" s="10"/>
      <c r="D394" s="18"/>
      <c r="E394" s="10"/>
      <c r="G394" s="0" t="str">
        <f aca="false">IF(AND(ISNUMBER(A394),ISNUMBER(D394)),IF(YEAR(A394)=Setup!$C$6,MONTH(A394),0),"")</f>
        <v/>
      </c>
    </row>
    <row r="395" customFormat="false" ht="15" hidden="false" customHeight="false" outlineLevel="0" collapsed="false">
      <c r="A395" s="17"/>
      <c r="B395" s="10"/>
      <c r="C395" s="10"/>
      <c r="D395" s="18"/>
      <c r="E395" s="10"/>
      <c r="G395" s="0" t="str">
        <f aca="false">IF(AND(ISNUMBER(A395),ISNUMBER(D395)),IF(YEAR(A395)=Setup!$C$6,MONTH(A395),0),"")</f>
        <v/>
      </c>
    </row>
    <row r="396" customFormat="false" ht="15" hidden="false" customHeight="false" outlineLevel="0" collapsed="false">
      <c r="A396" s="17"/>
      <c r="B396" s="10"/>
      <c r="C396" s="10"/>
      <c r="D396" s="18"/>
      <c r="E396" s="10"/>
      <c r="G396" s="0" t="str">
        <f aca="false">IF(AND(ISNUMBER(A396),ISNUMBER(D396)),IF(YEAR(A396)=Setup!$C$6,MONTH(A396),0),"")</f>
        <v/>
      </c>
    </row>
    <row r="397" customFormat="false" ht="15" hidden="false" customHeight="false" outlineLevel="0" collapsed="false">
      <c r="A397" s="17"/>
      <c r="B397" s="10"/>
      <c r="C397" s="10"/>
      <c r="D397" s="18"/>
      <c r="E397" s="10"/>
      <c r="G397" s="0" t="str">
        <f aca="false">IF(AND(ISNUMBER(A397),ISNUMBER(D397)),IF(YEAR(A397)=Setup!$C$6,MONTH(A397),0),"")</f>
        <v/>
      </c>
    </row>
    <row r="398" customFormat="false" ht="15" hidden="false" customHeight="false" outlineLevel="0" collapsed="false">
      <c r="A398" s="17"/>
      <c r="B398" s="10"/>
      <c r="C398" s="10"/>
      <c r="D398" s="18"/>
      <c r="E398" s="10"/>
      <c r="G398" s="0" t="str">
        <f aca="false">IF(AND(ISNUMBER(A398),ISNUMBER(D398)),IF(YEAR(A398)=Setup!$C$6,MONTH(A398),0),"")</f>
        <v/>
      </c>
    </row>
    <row r="399" customFormat="false" ht="15" hidden="false" customHeight="false" outlineLevel="0" collapsed="false">
      <c r="A399" s="17"/>
      <c r="B399" s="10"/>
      <c r="C399" s="10"/>
      <c r="D399" s="18"/>
      <c r="E399" s="10"/>
      <c r="G399" s="0" t="str">
        <f aca="false">IF(AND(ISNUMBER(A399),ISNUMBER(D399)),IF(YEAR(A399)=Setup!$C$6,MONTH(A399),0),"")</f>
        <v/>
      </c>
    </row>
    <row r="400" customFormat="false" ht="15" hidden="false" customHeight="false" outlineLevel="0" collapsed="false">
      <c r="A400" s="17"/>
      <c r="B400" s="10"/>
      <c r="C400" s="10"/>
      <c r="D400" s="18"/>
      <c r="E400" s="10"/>
      <c r="G400" s="0" t="str">
        <f aca="false">IF(AND(ISNUMBER(A400),ISNUMBER(D400)),IF(YEAR(A400)=Setup!$C$6,MONTH(A400),0),"")</f>
        <v/>
      </c>
    </row>
    <row r="401" customFormat="false" ht="15" hidden="false" customHeight="false" outlineLevel="0" collapsed="false">
      <c r="A401" s="17"/>
      <c r="B401" s="10"/>
      <c r="C401" s="10"/>
      <c r="D401" s="18"/>
      <c r="E401" s="10"/>
      <c r="G401" s="0" t="str">
        <f aca="false">IF(AND(ISNUMBER(A401),ISNUMBER(D401)),IF(YEAR(A401)=Setup!$C$6,MONTH(A401),0),"")</f>
        <v/>
      </c>
    </row>
    <row r="402" customFormat="false" ht="15" hidden="false" customHeight="false" outlineLevel="0" collapsed="false">
      <c r="A402" s="17"/>
      <c r="B402" s="10"/>
      <c r="C402" s="10"/>
      <c r="D402" s="18"/>
      <c r="E402" s="10"/>
      <c r="G402" s="0" t="str">
        <f aca="false">IF(AND(ISNUMBER(A402),ISNUMBER(D402)),IF(YEAR(A402)=Setup!$C$6,MONTH(A402),0),"")</f>
        <v/>
      </c>
    </row>
    <row r="403" customFormat="false" ht="15" hidden="false" customHeight="false" outlineLevel="0" collapsed="false">
      <c r="A403" s="17"/>
      <c r="B403" s="10"/>
      <c r="C403" s="10"/>
      <c r="D403" s="18"/>
      <c r="E403" s="10"/>
      <c r="G403" s="0" t="str">
        <f aca="false">IF(AND(ISNUMBER(A403),ISNUMBER(D403)),IF(YEAR(A403)=Setup!$C$6,MONTH(A403),0),"")</f>
        <v/>
      </c>
    </row>
    <row r="404" customFormat="false" ht="15" hidden="false" customHeight="false" outlineLevel="0" collapsed="false">
      <c r="A404" s="17"/>
      <c r="B404" s="10"/>
      <c r="C404" s="10"/>
      <c r="D404" s="18"/>
      <c r="E404" s="10"/>
      <c r="G404" s="0" t="str">
        <f aca="false">IF(AND(ISNUMBER(A404),ISNUMBER(D404)),IF(YEAR(A404)=Setup!$C$6,MONTH(A404),0),"")</f>
        <v/>
      </c>
    </row>
    <row r="405" customFormat="false" ht="15" hidden="false" customHeight="false" outlineLevel="0" collapsed="false">
      <c r="A405" s="17"/>
      <c r="B405" s="10"/>
      <c r="C405" s="10"/>
      <c r="D405" s="18"/>
      <c r="E405" s="10"/>
      <c r="G405" s="0" t="str">
        <f aca="false">IF(AND(ISNUMBER(A405),ISNUMBER(D405)),IF(YEAR(A405)=Setup!$C$6,MONTH(A405),0),"")</f>
        <v/>
      </c>
    </row>
    <row r="406" customFormat="false" ht="15" hidden="false" customHeight="false" outlineLevel="0" collapsed="false">
      <c r="A406" s="17"/>
      <c r="B406" s="10"/>
      <c r="C406" s="10"/>
      <c r="D406" s="18"/>
      <c r="E406" s="10"/>
      <c r="G406" s="0" t="str">
        <f aca="false">IF(AND(ISNUMBER(A406),ISNUMBER(D406)),IF(YEAR(A406)=Setup!$C$6,MONTH(A406),0),"")</f>
        <v/>
      </c>
    </row>
    <row r="407" customFormat="false" ht="15" hidden="false" customHeight="false" outlineLevel="0" collapsed="false">
      <c r="A407" s="17"/>
      <c r="B407" s="10"/>
      <c r="C407" s="10"/>
      <c r="D407" s="18"/>
      <c r="E407" s="10"/>
      <c r="G407" s="0" t="str">
        <f aca="false">IF(AND(ISNUMBER(A407),ISNUMBER(D407)),IF(YEAR(A407)=Setup!$C$6,MONTH(A407),0),"")</f>
        <v/>
      </c>
    </row>
    <row r="408" customFormat="false" ht="15" hidden="false" customHeight="false" outlineLevel="0" collapsed="false">
      <c r="A408" s="17"/>
      <c r="B408" s="10"/>
      <c r="C408" s="10"/>
      <c r="D408" s="18"/>
      <c r="E408" s="10"/>
      <c r="G408" s="0" t="str">
        <f aca="false">IF(AND(ISNUMBER(A408),ISNUMBER(D408)),IF(YEAR(A408)=Setup!$C$6,MONTH(A408),0),"")</f>
        <v/>
      </c>
    </row>
    <row r="409" customFormat="false" ht="15" hidden="false" customHeight="false" outlineLevel="0" collapsed="false">
      <c r="A409" s="17"/>
      <c r="B409" s="10"/>
      <c r="C409" s="10"/>
      <c r="D409" s="18"/>
      <c r="E409" s="10"/>
      <c r="G409" s="0" t="str">
        <f aca="false">IF(AND(ISNUMBER(A409),ISNUMBER(D409)),IF(YEAR(A409)=Setup!$C$6,MONTH(A409),0),"")</f>
        <v/>
      </c>
    </row>
    <row r="410" customFormat="false" ht="15" hidden="false" customHeight="false" outlineLevel="0" collapsed="false">
      <c r="A410" s="17"/>
      <c r="B410" s="10"/>
      <c r="C410" s="10"/>
      <c r="D410" s="18"/>
      <c r="E410" s="10"/>
      <c r="G410" s="0" t="str">
        <f aca="false">IF(AND(ISNUMBER(A410),ISNUMBER(D410)),IF(YEAR(A410)=Setup!$C$6,MONTH(A410),0),"")</f>
        <v/>
      </c>
    </row>
    <row r="411" customFormat="false" ht="15" hidden="false" customHeight="false" outlineLevel="0" collapsed="false">
      <c r="A411" s="17"/>
      <c r="B411" s="10"/>
      <c r="C411" s="10"/>
      <c r="D411" s="18"/>
      <c r="E411" s="10"/>
      <c r="G411" s="0" t="str">
        <f aca="false">IF(AND(ISNUMBER(A411),ISNUMBER(D411)),IF(YEAR(A411)=Setup!$C$6,MONTH(A411),0),"")</f>
        <v/>
      </c>
    </row>
    <row r="412" customFormat="false" ht="15" hidden="false" customHeight="false" outlineLevel="0" collapsed="false">
      <c r="A412" s="17"/>
      <c r="B412" s="10"/>
      <c r="C412" s="10"/>
      <c r="D412" s="18"/>
      <c r="E412" s="10"/>
      <c r="G412" s="0" t="str">
        <f aca="false">IF(AND(ISNUMBER(A412),ISNUMBER(D412)),IF(YEAR(A412)=Setup!$C$6,MONTH(A412),0),"")</f>
        <v/>
      </c>
    </row>
    <row r="413" customFormat="false" ht="15" hidden="false" customHeight="false" outlineLevel="0" collapsed="false">
      <c r="A413" s="17"/>
      <c r="B413" s="10"/>
      <c r="C413" s="10"/>
      <c r="D413" s="18"/>
      <c r="E413" s="10"/>
      <c r="G413" s="0" t="str">
        <f aca="false">IF(AND(ISNUMBER(A413),ISNUMBER(D413)),IF(YEAR(A413)=Setup!$C$6,MONTH(A413),0),"")</f>
        <v/>
      </c>
    </row>
    <row r="414" customFormat="false" ht="15" hidden="false" customHeight="false" outlineLevel="0" collapsed="false">
      <c r="A414" s="17"/>
      <c r="B414" s="10"/>
      <c r="C414" s="10"/>
      <c r="D414" s="18"/>
      <c r="E414" s="10"/>
      <c r="G414" s="0" t="str">
        <f aca="false">IF(AND(ISNUMBER(A414),ISNUMBER(D414)),IF(YEAR(A414)=Setup!$C$6,MONTH(A414),0),"")</f>
        <v/>
      </c>
    </row>
    <row r="415" customFormat="false" ht="15" hidden="false" customHeight="false" outlineLevel="0" collapsed="false">
      <c r="A415" s="17"/>
      <c r="B415" s="10"/>
      <c r="C415" s="10"/>
      <c r="D415" s="18"/>
      <c r="E415" s="10"/>
      <c r="G415" s="0" t="str">
        <f aca="false">IF(AND(ISNUMBER(A415),ISNUMBER(D415)),IF(YEAR(A415)=Setup!$C$6,MONTH(A415),0),"")</f>
        <v/>
      </c>
    </row>
    <row r="416" customFormat="false" ht="15" hidden="false" customHeight="false" outlineLevel="0" collapsed="false">
      <c r="A416" s="17"/>
      <c r="B416" s="10"/>
      <c r="C416" s="10"/>
      <c r="D416" s="18"/>
      <c r="E416" s="10"/>
      <c r="G416" s="0" t="str">
        <f aca="false">IF(AND(ISNUMBER(A416),ISNUMBER(D416)),IF(YEAR(A416)=Setup!$C$6,MONTH(A416),0),"")</f>
        <v/>
      </c>
    </row>
    <row r="417" customFormat="false" ht="15" hidden="false" customHeight="false" outlineLevel="0" collapsed="false">
      <c r="A417" s="17"/>
      <c r="B417" s="10"/>
      <c r="C417" s="10"/>
      <c r="D417" s="18"/>
      <c r="E417" s="10"/>
      <c r="G417" s="0" t="str">
        <f aca="false">IF(AND(ISNUMBER(A417),ISNUMBER(D417)),IF(YEAR(A417)=Setup!$C$6,MONTH(A417),0),"")</f>
        <v/>
      </c>
    </row>
    <row r="418" customFormat="false" ht="15" hidden="false" customHeight="false" outlineLevel="0" collapsed="false">
      <c r="A418" s="17"/>
      <c r="B418" s="10"/>
      <c r="C418" s="10"/>
      <c r="D418" s="18"/>
      <c r="E418" s="10"/>
      <c r="G418" s="0" t="str">
        <f aca="false">IF(AND(ISNUMBER(A418),ISNUMBER(D418)),IF(YEAR(A418)=Setup!$C$6,MONTH(A418),0),"")</f>
        <v/>
      </c>
    </row>
    <row r="419" customFormat="false" ht="15" hidden="false" customHeight="false" outlineLevel="0" collapsed="false">
      <c r="A419" s="17"/>
      <c r="B419" s="10"/>
      <c r="C419" s="10"/>
      <c r="D419" s="18"/>
      <c r="E419" s="10"/>
      <c r="G419" s="0" t="str">
        <f aca="false">IF(AND(ISNUMBER(A419),ISNUMBER(D419)),IF(YEAR(A419)=Setup!$C$6,MONTH(A419),0),"")</f>
        <v/>
      </c>
    </row>
    <row r="420" customFormat="false" ht="15" hidden="false" customHeight="false" outlineLevel="0" collapsed="false">
      <c r="A420" s="17"/>
      <c r="B420" s="10"/>
      <c r="C420" s="10"/>
      <c r="D420" s="18"/>
      <c r="E420" s="10"/>
      <c r="G420" s="0" t="str">
        <f aca="false">IF(AND(ISNUMBER(A420),ISNUMBER(D420)),IF(YEAR(A420)=Setup!$C$6,MONTH(A420),0),"")</f>
        <v/>
      </c>
    </row>
    <row r="421" customFormat="false" ht="15" hidden="false" customHeight="false" outlineLevel="0" collapsed="false">
      <c r="A421" s="17"/>
      <c r="B421" s="10"/>
      <c r="C421" s="10"/>
      <c r="D421" s="18"/>
      <c r="E421" s="10"/>
      <c r="G421" s="0" t="str">
        <f aca="false">IF(AND(ISNUMBER(A421),ISNUMBER(D421)),IF(YEAR(A421)=Setup!$C$6,MONTH(A421),0),"")</f>
        <v/>
      </c>
    </row>
    <row r="422" customFormat="false" ht="15" hidden="false" customHeight="false" outlineLevel="0" collapsed="false">
      <c r="A422" s="17"/>
      <c r="B422" s="10"/>
      <c r="C422" s="10"/>
      <c r="D422" s="18"/>
      <c r="E422" s="10"/>
      <c r="G422" s="0" t="str">
        <f aca="false">IF(AND(ISNUMBER(A422),ISNUMBER(D422)),IF(YEAR(A422)=Setup!$C$6,MONTH(A422),0),"")</f>
        <v/>
      </c>
    </row>
    <row r="423" customFormat="false" ht="15" hidden="false" customHeight="false" outlineLevel="0" collapsed="false">
      <c r="A423" s="17"/>
      <c r="B423" s="10"/>
      <c r="C423" s="10"/>
      <c r="D423" s="18"/>
      <c r="E423" s="10"/>
      <c r="G423" s="0" t="str">
        <f aca="false">IF(AND(ISNUMBER(A423),ISNUMBER(D423)),IF(YEAR(A423)=Setup!$C$6,MONTH(A423),0),"")</f>
        <v/>
      </c>
    </row>
    <row r="424" customFormat="false" ht="15" hidden="false" customHeight="false" outlineLevel="0" collapsed="false">
      <c r="A424" s="17"/>
      <c r="B424" s="10"/>
      <c r="C424" s="10"/>
      <c r="D424" s="18"/>
      <c r="E424" s="10"/>
      <c r="G424" s="0" t="str">
        <f aca="false">IF(AND(ISNUMBER(A424),ISNUMBER(D424)),IF(YEAR(A424)=Setup!$C$6,MONTH(A424),0),"")</f>
        <v/>
      </c>
    </row>
    <row r="425" customFormat="false" ht="15" hidden="false" customHeight="false" outlineLevel="0" collapsed="false">
      <c r="A425" s="17"/>
      <c r="B425" s="10"/>
      <c r="C425" s="10"/>
      <c r="D425" s="18"/>
      <c r="E425" s="10"/>
      <c r="G425" s="0" t="str">
        <f aca="false">IF(AND(ISNUMBER(A425),ISNUMBER(D425)),IF(YEAR(A425)=Setup!$C$6,MONTH(A425),0),"")</f>
        <v/>
      </c>
    </row>
    <row r="426" customFormat="false" ht="15" hidden="false" customHeight="false" outlineLevel="0" collapsed="false">
      <c r="A426" s="17"/>
      <c r="B426" s="10"/>
      <c r="C426" s="10"/>
      <c r="D426" s="18"/>
      <c r="E426" s="10"/>
      <c r="G426" s="0" t="str">
        <f aca="false">IF(AND(ISNUMBER(A426),ISNUMBER(D426)),IF(YEAR(A426)=Setup!$C$6,MONTH(A426),0),"")</f>
        <v/>
      </c>
    </row>
    <row r="427" customFormat="false" ht="15" hidden="false" customHeight="false" outlineLevel="0" collapsed="false">
      <c r="A427" s="17"/>
      <c r="B427" s="10"/>
      <c r="C427" s="10"/>
      <c r="D427" s="18"/>
      <c r="E427" s="10"/>
      <c r="G427" s="0" t="str">
        <f aca="false">IF(AND(ISNUMBER(A427),ISNUMBER(D427)),IF(YEAR(A427)=Setup!$C$6,MONTH(A427),0),"")</f>
        <v/>
      </c>
    </row>
    <row r="428" customFormat="false" ht="15" hidden="false" customHeight="false" outlineLevel="0" collapsed="false">
      <c r="A428" s="17"/>
      <c r="B428" s="10"/>
      <c r="C428" s="10"/>
      <c r="D428" s="18"/>
      <c r="E428" s="10"/>
      <c r="G428" s="0" t="str">
        <f aca="false">IF(AND(ISNUMBER(A428),ISNUMBER(D428)),IF(YEAR(A428)=Setup!$C$6,MONTH(A428),0),"")</f>
        <v/>
      </c>
    </row>
    <row r="429" customFormat="false" ht="15" hidden="false" customHeight="false" outlineLevel="0" collapsed="false">
      <c r="A429" s="17"/>
      <c r="B429" s="10"/>
      <c r="C429" s="10"/>
      <c r="D429" s="18"/>
      <c r="E429" s="10"/>
      <c r="G429" s="0" t="str">
        <f aca="false">IF(AND(ISNUMBER(A429),ISNUMBER(D429)),IF(YEAR(A429)=Setup!$C$6,MONTH(A429),0),"")</f>
        <v/>
      </c>
    </row>
    <row r="430" customFormat="false" ht="15" hidden="false" customHeight="false" outlineLevel="0" collapsed="false">
      <c r="A430" s="17"/>
      <c r="B430" s="10"/>
      <c r="C430" s="10"/>
      <c r="D430" s="18"/>
      <c r="E430" s="10"/>
      <c r="G430" s="0" t="str">
        <f aca="false">IF(AND(ISNUMBER(A430),ISNUMBER(D430)),IF(YEAR(A430)=Setup!$C$6,MONTH(A430),0),"")</f>
        <v/>
      </c>
    </row>
    <row r="431" customFormat="false" ht="15" hidden="false" customHeight="false" outlineLevel="0" collapsed="false">
      <c r="A431" s="17"/>
      <c r="B431" s="10"/>
      <c r="C431" s="10"/>
      <c r="D431" s="18"/>
      <c r="E431" s="10"/>
      <c r="G431" s="0" t="str">
        <f aca="false">IF(AND(ISNUMBER(A431),ISNUMBER(D431)),IF(YEAR(A431)=Setup!$C$6,MONTH(A431),0),"")</f>
        <v/>
      </c>
    </row>
    <row r="432" customFormat="false" ht="15" hidden="false" customHeight="false" outlineLevel="0" collapsed="false">
      <c r="A432" s="17"/>
      <c r="B432" s="10"/>
      <c r="C432" s="10"/>
      <c r="D432" s="18"/>
      <c r="E432" s="10"/>
      <c r="G432" s="0" t="str">
        <f aca="false">IF(AND(ISNUMBER(A432),ISNUMBER(D432)),IF(YEAR(A432)=Setup!$C$6,MONTH(A432),0),"")</f>
        <v/>
      </c>
    </row>
    <row r="433" customFormat="false" ht="15" hidden="false" customHeight="false" outlineLevel="0" collapsed="false">
      <c r="A433" s="17"/>
      <c r="B433" s="10"/>
      <c r="C433" s="10"/>
      <c r="D433" s="18"/>
      <c r="E433" s="10"/>
      <c r="G433" s="0" t="str">
        <f aca="false">IF(AND(ISNUMBER(A433),ISNUMBER(D433)),IF(YEAR(A433)=Setup!$C$6,MONTH(A433),0),"")</f>
        <v/>
      </c>
    </row>
    <row r="434" customFormat="false" ht="15" hidden="false" customHeight="false" outlineLevel="0" collapsed="false">
      <c r="A434" s="17"/>
      <c r="B434" s="10"/>
      <c r="C434" s="10"/>
      <c r="D434" s="18"/>
      <c r="E434" s="10"/>
      <c r="G434" s="0" t="str">
        <f aca="false">IF(AND(ISNUMBER(A434),ISNUMBER(D434)),IF(YEAR(A434)=Setup!$C$6,MONTH(A434),0),"")</f>
        <v/>
      </c>
    </row>
    <row r="435" customFormat="false" ht="15" hidden="false" customHeight="false" outlineLevel="0" collapsed="false">
      <c r="A435" s="17"/>
      <c r="B435" s="10"/>
      <c r="C435" s="10"/>
      <c r="D435" s="18"/>
      <c r="E435" s="10"/>
      <c r="G435" s="0" t="str">
        <f aca="false">IF(AND(ISNUMBER(A435),ISNUMBER(D435)),IF(YEAR(A435)=Setup!$C$6,MONTH(A435),0),"")</f>
        <v/>
      </c>
    </row>
    <row r="436" customFormat="false" ht="15" hidden="false" customHeight="false" outlineLevel="0" collapsed="false">
      <c r="A436" s="17"/>
      <c r="B436" s="10"/>
      <c r="C436" s="10"/>
      <c r="D436" s="18"/>
      <c r="E436" s="10"/>
      <c r="G436" s="0" t="str">
        <f aca="false">IF(AND(ISNUMBER(A436),ISNUMBER(D436)),IF(YEAR(A436)=Setup!$C$6,MONTH(A436),0),"")</f>
        <v/>
      </c>
    </row>
    <row r="437" customFormat="false" ht="15" hidden="false" customHeight="false" outlineLevel="0" collapsed="false">
      <c r="A437" s="17"/>
      <c r="B437" s="10"/>
      <c r="C437" s="10"/>
      <c r="D437" s="18"/>
      <c r="E437" s="10"/>
      <c r="G437" s="0" t="str">
        <f aca="false">IF(AND(ISNUMBER(A437),ISNUMBER(D437)),IF(YEAR(A437)=Setup!$C$6,MONTH(A437),0),"")</f>
        <v/>
      </c>
    </row>
    <row r="438" customFormat="false" ht="15" hidden="false" customHeight="false" outlineLevel="0" collapsed="false">
      <c r="A438" s="17"/>
      <c r="B438" s="10"/>
      <c r="C438" s="10"/>
      <c r="D438" s="18"/>
      <c r="E438" s="10"/>
      <c r="G438" s="0" t="str">
        <f aca="false">IF(AND(ISNUMBER(A438),ISNUMBER(D438)),IF(YEAR(A438)=Setup!$C$6,MONTH(A438),0),"")</f>
        <v/>
      </c>
    </row>
    <row r="439" customFormat="false" ht="15" hidden="false" customHeight="false" outlineLevel="0" collapsed="false">
      <c r="A439" s="17"/>
      <c r="B439" s="10"/>
      <c r="C439" s="10"/>
      <c r="D439" s="18"/>
      <c r="E439" s="10"/>
      <c r="G439" s="0" t="str">
        <f aca="false">IF(AND(ISNUMBER(A439),ISNUMBER(D439)),IF(YEAR(A439)=Setup!$C$6,MONTH(A439),0),"")</f>
        <v/>
      </c>
    </row>
    <row r="440" customFormat="false" ht="15" hidden="false" customHeight="false" outlineLevel="0" collapsed="false">
      <c r="A440" s="17"/>
      <c r="B440" s="10"/>
      <c r="C440" s="10"/>
      <c r="D440" s="18"/>
      <c r="E440" s="10"/>
      <c r="G440" s="0" t="str">
        <f aca="false">IF(AND(ISNUMBER(A440),ISNUMBER(D440)),IF(YEAR(A440)=Setup!$C$6,MONTH(A440),0),"")</f>
        <v/>
      </c>
    </row>
    <row r="441" customFormat="false" ht="15" hidden="false" customHeight="false" outlineLevel="0" collapsed="false">
      <c r="A441" s="17"/>
      <c r="B441" s="10"/>
      <c r="C441" s="10"/>
      <c r="D441" s="18"/>
      <c r="E441" s="10"/>
      <c r="G441" s="0" t="str">
        <f aca="false">IF(AND(ISNUMBER(A441),ISNUMBER(D441)),IF(YEAR(A441)=Setup!$C$6,MONTH(A441),0),"")</f>
        <v/>
      </c>
    </row>
    <row r="442" customFormat="false" ht="15" hidden="false" customHeight="false" outlineLevel="0" collapsed="false">
      <c r="A442" s="17"/>
      <c r="B442" s="10"/>
      <c r="C442" s="10"/>
      <c r="D442" s="18"/>
      <c r="E442" s="10"/>
      <c r="G442" s="0" t="str">
        <f aca="false">IF(AND(ISNUMBER(A442),ISNUMBER(D442)),IF(YEAR(A442)=Setup!$C$6,MONTH(A442),0),"")</f>
        <v/>
      </c>
    </row>
    <row r="443" customFormat="false" ht="15" hidden="false" customHeight="false" outlineLevel="0" collapsed="false">
      <c r="A443" s="17"/>
      <c r="B443" s="10"/>
      <c r="C443" s="10"/>
      <c r="D443" s="18"/>
      <c r="E443" s="10"/>
      <c r="G443" s="0" t="str">
        <f aca="false">IF(AND(ISNUMBER(A443),ISNUMBER(D443)),IF(YEAR(A443)=Setup!$C$6,MONTH(A443),0),"")</f>
        <v/>
      </c>
    </row>
    <row r="444" customFormat="false" ht="15" hidden="false" customHeight="false" outlineLevel="0" collapsed="false">
      <c r="A444" s="17"/>
      <c r="B444" s="10"/>
      <c r="C444" s="10"/>
      <c r="D444" s="18"/>
      <c r="E444" s="10"/>
      <c r="G444" s="0" t="str">
        <f aca="false">IF(AND(ISNUMBER(A444),ISNUMBER(D444)),IF(YEAR(A444)=Setup!$C$6,MONTH(A444),0),"")</f>
        <v/>
      </c>
    </row>
    <row r="445" customFormat="false" ht="15" hidden="false" customHeight="false" outlineLevel="0" collapsed="false">
      <c r="A445" s="17"/>
      <c r="B445" s="10"/>
      <c r="C445" s="10"/>
      <c r="D445" s="18"/>
      <c r="E445" s="10"/>
      <c r="G445" s="0" t="str">
        <f aca="false">IF(AND(ISNUMBER(A445),ISNUMBER(D445)),IF(YEAR(A445)=Setup!$C$6,MONTH(A445),0),"")</f>
        <v/>
      </c>
    </row>
    <row r="446" customFormat="false" ht="15" hidden="false" customHeight="false" outlineLevel="0" collapsed="false">
      <c r="A446" s="17"/>
      <c r="B446" s="10"/>
      <c r="C446" s="10"/>
      <c r="D446" s="18"/>
      <c r="E446" s="10"/>
      <c r="G446" s="0" t="str">
        <f aca="false">IF(AND(ISNUMBER(A446),ISNUMBER(D446)),IF(YEAR(A446)=Setup!$C$6,MONTH(A446),0),"")</f>
        <v/>
      </c>
    </row>
    <row r="447" customFormat="false" ht="15" hidden="false" customHeight="false" outlineLevel="0" collapsed="false">
      <c r="A447" s="17"/>
      <c r="B447" s="10"/>
      <c r="C447" s="10"/>
      <c r="D447" s="18"/>
      <c r="E447" s="10"/>
      <c r="G447" s="0" t="str">
        <f aca="false">IF(AND(ISNUMBER(A447),ISNUMBER(D447)),IF(YEAR(A447)=Setup!$C$6,MONTH(A447),0),"")</f>
        <v/>
      </c>
    </row>
    <row r="448" customFormat="false" ht="15" hidden="false" customHeight="false" outlineLevel="0" collapsed="false">
      <c r="A448" s="17"/>
      <c r="B448" s="10"/>
      <c r="C448" s="10"/>
      <c r="D448" s="18"/>
      <c r="E448" s="10"/>
      <c r="G448" s="0" t="str">
        <f aca="false">IF(AND(ISNUMBER(A448),ISNUMBER(D448)),IF(YEAR(A448)=Setup!$C$6,MONTH(A448),0),"")</f>
        <v/>
      </c>
    </row>
    <row r="449" customFormat="false" ht="15" hidden="false" customHeight="false" outlineLevel="0" collapsed="false">
      <c r="A449" s="17"/>
      <c r="B449" s="10"/>
      <c r="C449" s="10"/>
      <c r="D449" s="18"/>
      <c r="E449" s="10"/>
      <c r="G449" s="0" t="str">
        <f aca="false">IF(AND(ISNUMBER(A449),ISNUMBER(D449)),IF(YEAR(A449)=Setup!$C$6,MONTH(A449),0),"")</f>
        <v/>
      </c>
    </row>
    <row r="450" customFormat="false" ht="15" hidden="false" customHeight="false" outlineLevel="0" collapsed="false">
      <c r="A450" s="17"/>
      <c r="B450" s="10"/>
      <c r="C450" s="10"/>
      <c r="D450" s="18"/>
      <c r="E450" s="10"/>
      <c r="G450" s="0" t="str">
        <f aca="false">IF(AND(ISNUMBER(A450),ISNUMBER(D450)),IF(YEAR(A450)=Setup!$C$6,MONTH(A450),0),"")</f>
        <v/>
      </c>
    </row>
    <row r="451" customFormat="false" ht="15" hidden="false" customHeight="false" outlineLevel="0" collapsed="false">
      <c r="A451" s="17"/>
      <c r="B451" s="10"/>
      <c r="C451" s="10"/>
      <c r="D451" s="18"/>
      <c r="E451" s="10"/>
      <c r="G451" s="0" t="str">
        <f aca="false">IF(AND(ISNUMBER(A451),ISNUMBER(D451)),IF(YEAR(A451)=Setup!$C$6,MONTH(A451),0),"")</f>
        <v/>
      </c>
    </row>
    <row r="452" customFormat="false" ht="15" hidden="false" customHeight="false" outlineLevel="0" collapsed="false">
      <c r="A452" s="17"/>
      <c r="B452" s="10"/>
      <c r="C452" s="10"/>
      <c r="D452" s="18"/>
      <c r="E452" s="10"/>
      <c r="G452" s="0" t="str">
        <f aca="false">IF(AND(ISNUMBER(A452),ISNUMBER(D452)),IF(YEAR(A452)=Setup!$C$6,MONTH(A452),0),"")</f>
        <v/>
      </c>
    </row>
    <row r="453" customFormat="false" ht="15" hidden="false" customHeight="false" outlineLevel="0" collapsed="false">
      <c r="A453" s="17"/>
      <c r="B453" s="10"/>
      <c r="C453" s="10"/>
      <c r="D453" s="18"/>
      <c r="E453" s="10"/>
      <c r="G453" s="0" t="str">
        <f aca="false">IF(AND(ISNUMBER(A453),ISNUMBER(D453)),IF(YEAR(A453)=Setup!$C$6,MONTH(A453),0),"")</f>
        <v/>
      </c>
    </row>
    <row r="454" customFormat="false" ht="15" hidden="false" customHeight="false" outlineLevel="0" collapsed="false">
      <c r="A454" s="17"/>
      <c r="B454" s="10"/>
      <c r="C454" s="10"/>
      <c r="D454" s="18"/>
      <c r="E454" s="10"/>
      <c r="G454" s="0" t="str">
        <f aca="false">IF(AND(ISNUMBER(A454),ISNUMBER(D454)),IF(YEAR(A454)=Setup!$C$6,MONTH(A454),0),"")</f>
        <v/>
      </c>
    </row>
    <row r="455" customFormat="false" ht="15" hidden="false" customHeight="false" outlineLevel="0" collapsed="false">
      <c r="A455" s="17"/>
      <c r="B455" s="10"/>
      <c r="C455" s="10"/>
      <c r="D455" s="18"/>
      <c r="E455" s="10"/>
      <c r="G455" s="0" t="str">
        <f aca="false">IF(AND(ISNUMBER(A455),ISNUMBER(D455)),IF(YEAR(A455)=Setup!$C$6,MONTH(A455),0),"")</f>
        <v/>
      </c>
    </row>
    <row r="456" customFormat="false" ht="15" hidden="false" customHeight="false" outlineLevel="0" collapsed="false">
      <c r="A456" s="17"/>
      <c r="B456" s="10"/>
      <c r="C456" s="10"/>
      <c r="D456" s="18"/>
      <c r="E456" s="10"/>
      <c r="G456" s="0" t="str">
        <f aca="false">IF(AND(ISNUMBER(A456),ISNUMBER(D456)),IF(YEAR(A456)=Setup!$C$6,MONTH(A456),0),"")</f>
        <v/>
      </c>
    </row>
    <row r="457" customFormat="false" ht="15" hidden="false" customHeight="false" outlineLevel="0" collapsed="false">
      <c r="A457" s="17"/>
      <c r="B457" s="10"/>
      <c r="C457" s="10"/>
      <c r="D457" s="18"/>
      <c r="E457" s="10"/>
      <c r="G457" s="0" t="str">
        <f aca="false">IF(AND(ISNUMBER(A457),ISNUMBER(D457)),IF(YEAR(A457)=Setup!$C$6,MONTH(A457),0),"")</f>
        <v/>
      </c>
    </row>
    <row r="458" customFormat="false" ht="15" hidden="false" customHeight="false" outlineLevel="0" collapsed="false">
      <c r="A458" s="17"/>
      <c r="B458" s="10"/>
      <c r="C458" s="10"/>
      <c r="D458" s="18"/>
      <c r="E458" s="10"/>
      <c r="G458" s="0" t="str">
        <f aca="false">IF(AND(ISNUMBER(A458),ISNUMBER(D458)),IF(YEAR(A458)=Setup!$C$6,MONTH(A458),0),"")</f>
        <v/>
      </c>
    </row>
    <row r="459" customFormat="false" ht="15" hidden="false" customHeight="false" outlineLevel="0" collapsed="false">
      <c r="A459" s="17"/>
      <c r="B459" s="10"/>
      <c r="C459" s="10"/>
      <c r="D459" s="18"/>
      <c r="E459" s="10"/>
      <c r="G459" s="0" t="str">
        <f aca="false">IF(AND(ISNUMBER(A459),ISNUMBER(D459)),IF(YEAR(A459)=Setup!$C$6,MONTH(A459),0),"")</f>
        <v/>
      </c>
    </row>
    <row r="460" customFormat="false" ht="15" hidden="false" customHeight="false" outlineLevel="0" collapsed="false">
      <c r="A460" s="17"/>
      <c r="B460" s="10"/>
      <c r="C460" s="10"/>
      <c r="D460" s="18"/>
      <c r="E460" s="10"/>
      <c r="G460" s="0" t="str">
        <f aca="false">IF(AND(ISNUMBER(A460),ISNUMBER(D460)),IF(YEAR(A460)=Setup!$C$6,MONTH(A460),0),"")</f>
        <v/>
      </c>
    </row>
    <row r="461" customFormat="false" ht="15" hidden="false" customHeight="false" outlineLevel="0" collapsed="false">
      <c r="A461" s="17"/>
      <c r="B461" s="10"/>
      <c r="C461" s="10"/>
      <c r="D461" s="18"/>
      <c r="E461" s="10"/>
      <c r="G461" s="0" t="str">
        <f aca="false">IF(AND(ISNUMBER(A461),ISNUMBER(D461)),IF(YEAR(A461)=Setup!$C$6,MONTH(A461),0),"")</f>
        <v/>
      </c>
    </row>
    <row r="462" customFormat="false" ht="15" hidden="false" customHeight="false" outlineLevel="0" collapsed="false">
      <c r="A462" s="17"/>
      <c r="B462" s="10"/>
      <c r="C462" s="10"/>
      <c r="D462" s="18"/>
      <c r="E462" s="10"/>
      <c r="G462" s="0" t="str">
        <f aca="false">IF(AND(ISNUMBER(A462),ISNUMBER(D462)),IF(YEAR(A462)=Setup!$C$6,MONTH(A462),0),"")</f>
        <v/>
      </c>
    </row>
    <row r="463" customFormat="false" ht="15" hidden="false" customHeight="false" outlineLevel="0" collapsed="false">
      <c r="A463" s="17"/>
      <c r="B463" s="10"/>
      <c r="C463" s="10"/>
      <c r="D463" s="18"/>
      <c r="E463" s="10"/>
      <c r="G463" s="0" t="str">
        <f aca="false">IF(AND(ISNUMBER(A463),ISNUMBER(D463)),IF(YEAR(A463)=Setup!$C$6,MONTH(A463),0),"")</f>
        <v/>
      </c>
    </row>
    <row r="464" customFormat="false" ht="15" hidden="false" customHeight="false" outlineLevel="0" collapsed="false">
      <c r="A464" s="17"/>
      <c r="B464" s="10"/>
      <c r="C464" s="10"/>
      <c r="D464" s="18"/>
      <c r="E464" s="10"/>
      <c r="G464" s="0" t="str">
        <f aca="false">IF(AND(ISNUMBER(A464),ISNUMBER(D464)),IF(YEAR(A464)=Setup!$C$6,MONTH(A464),0),"")</f>
        <v/>
      </c>
    </row>
    <row r="465" customFormat="false" ht="15" hidden="false" customHeight="false" outlineLevel="0" collapsed="false">
      <c r="A465" s="17"/>
      <c r="B465" s="10"/>
      <c r="C465" s="10"/>
      <c r="D465" s="18"/>
      <c r="E465" s="10"/>
      <c r="G465" s="0" t="str">
        <f aca="false">IF(AND(ISNUMBER(A465),ISNUMBER(D465)),IF(YEAR(A465)=Setup!$C$6,MONTH(A465),0),"")</f>
        <v/>
      </c>
    </row>
    <row r="466" customFormat="false" ht="15" hidden="false" customHeight="false" outlineLevel="0" collapsed="false">
      <c r="A466" s="17"/>
      <c r="B466" s="10"/>
      <c r="C466" s="10"/>
      <c r="D466" s="18"/>
      <c r="E466" s="10"/>
      <c r="G466" s="0" t="str">
        <f aca="false">IF(AND(ISNUMBER(A466),ISNUMBER(D466)),IF(YEAR(A466)=Setup!$C$6,MONTH(A466),0),"")</f>
        <v/>
      </c>
    </row>
    <row r="467" customFormat="false" ht="15" hidden="false" customHeight="false" outlineLevel="0" collapsed="false">
      <c r="A467" s="17"/>
      <c r="B467" s="10"/>
      <c r="C467" s="10"/>
      <c r="D467" s="18"/>
      <c r="E467" s="10"/>
      <c r="G467" s="0" t="str">
        <f aca="false">IF(AND(ISNUMBER(A467),ISNUMBER(D467)),IF(YEAR(A467)=Setup!$C$6,MONTH(A467),0),"")</f>
        <v/>
      </c>
    </row>
    <row r="468" customFormat="false" ht="15" hidden="false" customHeight="false" outlineLevel="0" collapsed="false">
      <c r="A468" s="17"/>
      <c r="B468" s="10"/>
      <c r="C468" s="10"/>
      <c r="D468" s="18"/>
      <c r="E468" s="10"/>
      <c r="G468" s="0" t="str">
        <f aca="false">IF(AND(ISNUMBER(A468),ISNUMBER(D468)),IF(YEAR(A468)=Setup!$C$6,MONTH(A468),0),"")</f>
        <v/>
      </c>
    </row>
    <row r="469" customFormat="false" ht="15" hidden="false" customHeight="false" outlineLevel="0" collapsed="false">
      <c r="A469" s="17"/>
      <c r="B469" s="10"/>
      <c r="C469" s="10"/>
      <c r="D469" s="18"/>
      <c r="E469" s="10"/>
      <c r="G469" s="0" t="str">
        <f aca="false">IF(AND(ISNUMBER(A469),ISNUMBER(D469)),IF(YEAR(A469)=Setup!$C$6,MONTH(A469),0),"")</f>
        <v/>
      </c>
    </row>
    <row r="470" customFormat="false" ht="15" hidden="false" customHeight="false" outlineLevel="0" collapsed="false">
      <c r="A470" s="17"/>
      <c r="B470" s="10"/>
      <c r="C470" s="10"/>
      <c r="D470" s="18"/>
      <c r="E470" s="10"/>
      <c r="G470" s="0" t="str">
        <f aca="false">IF(AND(ISNUMBER(A470),ISNUMBER(D470)),IF(YEAR(A470)=Setup!$C$6,MONTH(A470),0),"")</f>
        <v/>
      </c>
    </row>
    <row r="471" customFormat="false" ht="15" hidden="false" customHeight="false" outlineLevel="0" collapsed="false">
      <c r="A471" s="17"/>
      <c r="B471" s="10"/>
      <c r="C471" s="10"/>
      <c r="D471" s="18"/>
      <c r="E471" s="10"/>
      <c r="G471" s="0" t="str">
        <f aca="false">IF(AND(ISNUMBER(A471),ISNUMBER(D471)),IF(YEAR(A471)=Setup!$C$6,MONTH(A471),0),"")</f>
        <v/>
      </c>
    </row>
    <row r="472" customFormat="false" ht="15" hidden="false" customHeight="false" outlineLevel="0" collapsed="false">
      <c r="A472" s="17"/>
      <c r="B472" s="10"/>
      <c r="C472" s="10"/>
      <c r="D472" s="18"/>
      <c r="E472" s="10"/>
      <c r="G472" s="0" t="str">
        <f aca="false">IF(AND(ISNUMBER(A472),ISNUMBER(D472)),IF(YEAR(A472)=Setup!$C$6,MONTH(A472),0),"")</f>
        <v/>
      </c>
    </row>
    <row r="473" customFormat="false" ht="15" hidden="false" customHeight="false" outlineLevel="0" collapsed="false">
      <c r="A473" s="17"/>
      <c r="B473" s="10"/>
      <c r="C473" s="10"/>
      <c r="D473" s="18"/>
      <c r="E473" s="10"/>
      <c r="G473" s="0" t="str">
        <f aca="false">IF(AND(ISNUMBER(A473),ISNUMBER(D473)),IF(YEAR(A473)=Setup!$C$6,MONTH(A473),0),"")</f>
        <v/>
      </c>
    </row>
    <row r="474" customFormat="false" ht="15" hidden="false" customHeight="false" outlineLevel="0" collapsed="false">
      <c r="A474" s="17"/>
      <c r="B474" s="10"/>
      <c r="C474" s="10"/>
      <c r="D474" s="18"/>
      <c r="E474" s="10"/>
      <c r="G474" s="0" t="str">
        <f aca="false">IF(AND(ISNUMBER(A474),ISNUMBER(D474)),IF(YEAR(A474)=Setup!$C$6,MONTH(A474),0),"")</f>
        <v/>
      </c>
    </row>
    <row r="475" customFormat="false" ht="15" hidden="false" customHeight="false" outlineLevel="0" collapsed="false">
      <c r="A475" s="17"/>
      <c r="B475" s="10"/>
      <c r="C475" s="10"/>
      <c r="D475" s="18"/>
      <c r="E475" s="10"/>
      <c r="G475" s="0" t="str">
        <f aca="false">IF(AND(ISNUMBER(A475),ISNUMBER(D475)),IF(YEAR(A475)=Setup!$C$6,MONTH(A475),0),"")</f>
        <v/>
      </c>
    </row>
    <row r="476" customFormat="false" ht="15" hidden="false" customHeight="false" outlineLevel="0" collapsed="false">
      <c r="A476" s="17"/>
      <c r="B476" s="10"/>
      <c r="C476" s="10"/>
      <c r="D476" s="18"/>
      <c r="E476" s="10"/>
      <c r="G476" s="0" t="str">
        <f aca="false">IF(AND(ISNUMBER(A476),ISNUMBER(D476)),IF(YEAR(A476)=Setup!$C$6,MONTH(A476),0),"")</f>
        <v/>
      </c>
    </row>
    <row r="477" customFormat="false" ht="15" hidden="false" customHeight="false" outlineLevel="0" collapsed="false">
      <c r="A477" s="17"/>
      <c r="B477" s="10"/>
      <c r="C477" s="10"/>
      <c r="D477" s="18"/>
      <c r="E477" s="10"/>
      <c r="G477" s="0" t="str">
        <f aca="false">IF(AND(ISNUMBER(A477),ISNUMBER(D477)),IF(YEAR(A477)=Setup!$C$6,MONTH(A477),0),"")</f>
        <v/>
      </c>
    </row>
    <row r="478" customFormat="false" ht="15" hidden="false" customHeight="false" outlineLevel="0" collapsed="false">
      <c r="A478" s="17"/>
      <c r="B478" s="10"/>
      <c r="C478" s="10"/>
      <c r="D478" s="18"/>
      <c r="E478" s="10"/>
      <c r="G478" s="0" t="str">
        <f aca="false">IF(AND(ISNUMBER(A478),ISNUMBER(D478)),IF(YEAR(A478)=Setup!$C$6,MONTH(A478),0),"")</f>
        <v/>
      </c>
    </row>
    <row r="479" customFormat="false" ht="15" hidden="false" customHeight="false" outlineLevel="0" collapsed="false">
      <c r="A479" s="17"/>
      <c r="B479" s="10"/>
      <c r="C479" s="10"/>
      <c r="D479" s="18"/>
      <c r="E479" s="10"/>
      <c r="G479" s="0" t="str">
        <f aca="false">IF(AND(ISNUMBER(A479),ISNUMBER(D479)),IF(YEAR(A479)=Setup!$C$6,MONTH(A479),0),"")</f>
        <v/>
      </c>
    </row>
    <row r="480" customFormat="false" ht="15" hidden="false" customHeight="false" outlineLevel="0" collapsed="false">
      <c r="A480" s="17"/>
      <c r="B480" s="10"/>
      <c r="C480" s="10"/>
      <c r="D480" s="18"/>
      <c r="E480" s="10"/>
      <c r="G480" s="0" t="str">
        <f aca="false">IF(AND(ISNUMBER(A480),ISNUMBER(D480)),IF(YEAR(A480)=Setup!$C$6,MONTH(A480),0),"")</f>
        <v/>
      </c>
    </row>
    <row r="481" customFormat="false" ht="15" hidden="false" customHeight="false" outlineLevel="0" collapsed="false">
      <c r="A481" s="17"/>
      <c r="B481" s="10"/>
      <c r="C481" s="10"/>
      <c r="D481" s="18"/>
      <c r="E481" s="10"/>
      <c r="G481" s="0" t="str">
        <f aca="false">IF(AND(ISNUMBER(A481),ISNUMBER(D481)),IF(YEAR(A481)=Setup!$C$6,MONTH(A481),0),"")</f>
        <v/>
      </c>
    </row>
    <row r="482" customFormat="false" ht="15" hidden="false" customHeight="false" outlineLevel="0" collapsed="false">
      <c r="A482" s="17"/>
      <c r="B482" s="10"/>
      <c r="C482" s="10"/>
      <c r="D482" s="18"/>
      <c r="E482" s="10"/>
      <c r="G482" s="0" t="str">
        <f aca="false">IF(AND(ISNUMBER(A482),ISNUMBER(D482)),IF(YEAR(A482)=Setup!$C$6,MONTH(A482),0),"")</f>
        <v/>
      </c>
    </row>
    <row r="483" customFormat="false" ht="15" hidden="false" customHeight="false" outlineLevel="0" collapsed="false">
      <c r="A483" s="17"/>
      <c r="B483" s="10"/>
      <c r="C483" s="10"/>
      <c r="D483" s="18"/>
      <c r="E483" s="10"/>
      <c r="G483" s="0" t="str">
        <f aca="false">IF(AND(ISNUMBER(A483),ISNUMBER(D483)),IF(YEAR(A483)=Setup!$C$6,MONTH(A483),0),"")</f>
        <v/>
      </c>
    </row>
    <row r="484" customFormat="false" ht="15" hidden="false" customHeight="false" outlineLevel="0" collapsed="false">
      <c r="A484" s="17"/>
      <c r="B484" s="10"/>
      <c r="C484" s="10"/>
      <c r="D484" s="18"/>
      <c r="E484" s="10"/>
      <c r="G484" s="0" t="str">
        <f aca="false">IF(AND(ISNUMBER(A484),ISNUMBER(D484)),IF(YEAR(A484)=Setup!$C$6,MONTH(A484),0),"")</f>
        <v/>
      </c>
    </row>
    <row r="485" customFormat="false" ht="15" hidden="false" customHeight="false" outlineLevel="0" collapsed="false">
      <c r="A485" s="17"/>
      <c r="B485" s="10"/>
      <c r="C485" s="10"/>
      <c r="D485" s="18"/>
      <c r="E485" s="10"/>
      <c r="G485" s="0" t="str">
        <f aca="false">IF(AND(ISNUMBER(A485),ISNUMBER(D485)),IF(YEAR(A485)=Setup!$C$6,MONTH(A485),0),"")</f>
        <v/>
      </c>
    </row>
    <row r="486" customFormat="false" ht="15" hidden="false" customHeight="false" outlineLevel="0" collapsed="false">
      <c r="A486" s="17"/>
      <c r="B486" s="10"/>
      <c r="C486" s="10"/>
      <c r="D486" s="18"/>
      <c r="E486" s="10"/>
      <c r="G486" s="0" t="str">
        <f aca="false">IF(AND(ISNUMBER(A486),ISNUMBER(D486)),IF(YEAR(A486)=Setup!$C$6,MONTH(A486),0),"")</f>
        <v/>
      </c>
    </row>
    <row r="487" customFormat="false" ht="15" hidden="false" customHeight="false" outlineLevel="0" collapsed="false">
      <c r="A487" s="17"/>
      <c r="B487" s="10"/>
      <c r="C487" s="10"/>
      <c r="D487" s="18"/>
      <c r="E487" s="10"/>
      <c r="G487" s="0" t="str">
        <f aca="false">IF(AND(ISNUMBER(A487),ISNUMBER(D487)),IF(YEAR(A487)=Setup!$C$6,MONTH(A487),0),"")</f>
        <v/>
      </c>
    </row>
    <row r="488" customFormat="false" ht="15" hidden="false" customHeight="false" outlineLevel="0" collapsed="false">
      <c r="A488" s="17"/>
      <c r="B488" s="10"/>
      <c r="C488" s="10"/>
      <c r="D488" s="18"/>
      <c r="E488" s="10"/>
      <c r="G488" s="0" t="str">
        <f aca="false">IF(AND(ISNUMBER(A488),ISNUMBER(D488)),IF(YEAR(A488)=Setup!$C$6,MONTH(A488),0),"")</f>
        <v/>
      </c>
    </row>
    <row r="489" customFormat="false" ht="15" hidden="false" customHeight="false" outlineLevel="0" collapsed="false">
      <c r="A489" s="17"/>
      <c r="B489" s="10"/>
      <c r="C489" s="10"/>
      <c r="D489" s="18"/>
      <c r="E489" s="10"/>
      <c r="G489" s="0" t="str">
        <f aca="false">IF(AND(ISNUMBER(A489),ISNUMBER(D489)),IF(YEAR(A489)=Setup!$C$6,MONTH(A489),0),"")</f>
        <v/>
      </c>
    </row>
    <row r="490" customFormat="false" ht="15" hidden="false" customHeight="false" outlineLevel="0" collapsed="false">
      <c r="A490" s="17"/>
      <c r="B490" s="10"/>
      <c r="C490" s="10"/>
      <c r="D490" s="18"/>
      <c r="E490" s="10"/>
      <c r="G490" s="0" t="str">
        <f aca="false">IF(AND(ISNUMBER(A490),ISNUMBER(D490)),IF(YEAR(A490)=Setup!$C$6,MONTH(A490),0),"")</f>
        <v/>
      </c>
    </row>
    <row r="491" customFormat="false" ht="15" hidden="false" customHeight="false" outlineLevel="0" collapsed="false">
      <c r="A491" s="17"/>
      <c r="B491" s="10"/>
      <c r="C491" s="10"/>
      <c r="D491" s="18"/>
      <c r="E491" s="10"/>
      <c r="G491" s="0" t="str">
        <f aca="false">IF(AND(ISNUMBER(A491),ISNUMBER(D491)),IF(YEAR(A491)=Setup!$C$6,MONTH(A491),0),"")</f>
        <v/>
      </c>
    </row>
    <row r="492" customFormat="false" ht="15" hidden="false" customHeight="false" outlineLevel="0" collapsed="false">
      <c r="A492" s="17"/>
      <c r="B492" s="10"/>
      <c r="C492" s="10"/>
      <c r="D492" s="18"/>
      <c r="E492" s="10"/>
      <c r="G492" s="0" t="str">
        <f aca="false">IF(AND(ISNUMBER(A492),ISNUMBER(D492)),IF(YEAR(A492)=Setup!$C$6,MONTH(A492),0),"")</f>
        <v/>
      </c>
    </row>
    <row r="493" customFormat="false" ht="15" hidden="false" customHeight="false" outlineLevel="0" collapsed="false">
      <c r="A493" s="17"/>
      <c r="B493" s="10"/>
      <c r="C493" s="10"/>
      <c r="D493" s="18"/>
      <c r="E493" s="10"/>
      <c r="G493" s="0" t="str">
        <f aca="false">IF(AND(ISNUMBER(A493),ISNUMBER(D493)),IF(YEAR(A493)=Setup!$C$6,MONTH(A493),0),"")</f>
        <v/>
      </c>
    </row>
    <row r="494" customFormat="false" ht="15" hidden="false" customHeight="false" outlineLevel="0" collapsed="false">
      <c r="A494" s="17"/>
      <c r="B494" s="10"/>
      <c r="C494" s="10"/>
      <c r="D494" s="18"/>
      <c r="E494" s="10"/>
      <c r="G494" s="0" t="str">
        <f aca="false">IF(AND(ISNUMBER(A494),ISNUMBER(D494)),IF(YEAR(A494)=Setup!$C$6,MONTH(A494),0),"")</f>
        <v/>
      </c>
    </row>
    <row r="495" customFormat="false" ht="15" hidden="false" customHeight="false" outlineLevel="0" collapsed="false">
      <c r="A495" s="17"/>
      <c r="B495" s="10"/>
      <c r="C495" s="10"/>
      <c r="D495" s="18"/>
      <c r="E495" s="10"/>
      <c r="G495" s="0" t="str">
        <f aca="false">IF(AND(ISNUMBER(A495),ISNUMBER(D495)),IF(YEAR(A495)=Setup!$C$6,MONTH(A495),0),"")</f>
        <v/>
      </c>
    </row>
    <row r="496" customFormat="false" ht="15" hidden="false" customHeight="false" outlineLevel="0" collapsed="false">
      <c r="A496" s="17"/>
      <c r="B496" s="10"/>
      <c r="C496" s="10"/>
      <c r="D496" s="18"/>
      <c r="E496" s="10"/>
      <c r="G496" s="0" t="str">
        <f aca="false">IF(AND(ISNUMBER(A496),ISNUMBER(D496)),IF(YEAR(A496)=Setup!$C$6,MONTH(A496),0),"")</f>
        <v/>
      </c>
    </row>
    <row r="497" customFormat="false" ht="15" hidden="false" customHeight="false" outlineLevel="0" collapsed="false">
      <c r="A497" s="17"/>
      <c r="B497" s="10"/>
      <c r="C497" s="10"/>
      <c r="D497" s="18"/>
      <c r="E497" s="10"/>
      <c r="G497" s="0" t="str">
        <f aca="false">IF(AND(ISNUMBER(A497),ISNUMBER(D497)),IF(YEAR(A497)=Setup!$C$6,MONTH(A497),0),"")</f>
        <v/>
      </c>
    </row>
    <row r="498" customFormat="false" ht="15" hidden="false" customHeight="false" outlineLevel="0" collapsed="false">
      <c r="A498" s="17"/>
      <c r="B498" s="10"/>
      <c r="C498" s="10"/>
      <c r="D498" s="18"/>
      <c r="E498" s="10"/>
      <c r="G498" s="0" t="str">
        <f aca="false">IF(AND(ISNUMBER(A498),ISNUMBER(D498)),IF(YEAR(A498)=Setup!$C$6,MONTH(A498),0),"")</f>
        <v/>
      </c>
    </row>
    <row r="499" customFormat="false" ht="15" hidden="false" customHeight="false" outlineLevel="0" collapsed="false">
      <c r="A499" s="17"/>
      <c r="B499" s="10"/>
      <c r="C499" s="10"/>
      <c r="D499" s="18"/>
      <c r="E499" s="10"/>
      <c r="G499" s="0" t="str">
        <f aca="false">IF(AND(ISNUMBER(A499),ISNUMBER(D499)),IF(YEAR(A499)=Setup!$C$6,MONTH(A499),0),"")</f>
        <v/>
      </c>
    </row>
    <row r="500" customFormat="false" ht="15" hidden="false" customHeight="false" outlineLevel="0" collapsed="false">
      <c r="A500" s="17"/>
      <c r="B500" s="10"/>
      <c r="C500" s="10"/>
      <c r="D500" s="18"/>
      <c r="E500" s="10"/>
      <c r="G500" s="0" t="str">
        <f aca="false">IF(AND(ISNUMBER(A500),ISNUMBER(D500)),IF(YEAR(A500)=Setup!$C$6,MONTH(A500),0),"")</f>
        <v/>
      </c>
    </row>
    <row r="501" customFormat="false" ht="15" hidden="false" customHeight="false" outlineLevel="0" collapsed="false">
      <c r="A501" s="17"/>
      <c r="B501" s="10"/>
      <c r="C501" s="10"/>
      <c r="D501" s="18"/>
      <c r="E501" s="10"/>
      <c r="G501" s="0" t="str">
        <f aca="false">IF(AND(ISNUMBER(A501),ISNUMBER(D501)),IF(YEAR(A501)=Setup!$C$6,MONTH(A501),0),"")</f>
        <v/>
      </c>
    </row>
    <row r="502" customFormat="false" ht="15" hidden="false" customHeight="false" outlineLevel="0" collapsed="false">
      <c r="A502" s="17"/>
      <c r="B502" s="10"/>
      <c r="C502" s="10"/>
      <c r="D502" s="18"/>
      <c r="E502" s="10"/>
      <c r="G502" s="0" t="str">
        <f aca="false">IF(AND(ISNUMBER(A502),ISNUMBER(D502)),IF(YEAR(A502)=Setup!$C$6,MONTH(A502),0),"")</f>
        <v/>
      </c>
    </row>
    <row r="503" customFormat="false" ht="15" hidden="false" customHeight="false" outlineLevel="0" collapsed="false">
      <c r="A503" s="17"/>
      <c r="B503" s="10"/>
      <c r="C503" s="10"/>
      <c r="D503" s="18"/>
      <c r="E503" s="10"/>
      <c r="G503" s="0" t="str">
        <f aca="false">IF(AND(ISNUMBER(A503),ISNUMBER(D503)),IF(YEAR(A503)=Setup!$C$6,MONTH(A503),0),"")</f>
        <v/>
      </c>
    </row>
    <row r="504" customFormat="false" ht="15" hidden="false" customHeight="false" outlineLevel="0" collapsed="false">
      <c r="A504" s="17"/>
      <c r="B504" s="10"/>
      <c r="C504" s="10"/>
      <c r="D504" s="18"/>
      <c r="E504" s="10"/>
      <c r="G504" s="0" t="str">
        <f aca="false">IF(AND(ISNUMBER(A504),ISNUMBER(D504)),IF(YEAR(A504)=Setup!$C$6,MONTH(A504),0),"")</f>
        <v/>
      </c>
    </row>
    <row r="505" customFormat="false" ht="15" hidden="false" customHeight="false" outlineLevel="0" collapsed="false">
      <c r="A505" s="17"/>
      <c r="B505" s="10"/>
      <c r="C505" s="10"/>
      <c r="D505" s="18"/>
      <c r="E505" s="10"/>
      <c r="G505" s="0" t="str">
        <f aca="false">IF(AND(ISNUMBER(A505),ISNUMBER(D505)),IF(YEAR(A505)=Setup!$C$6,MONTH(A505),0),"")</f>
        <v/>
      </c>
    </row>
  </sheetData>
  <sheetProtection sheet="true" formatColumns="false" formatRows="false"/>
  <mergeCells count="1">
    <mergeCell ref="A1:F1"/>
  </mergeCells>
  <conditionalFormatting sqref="A6:A505">
    <cfRule type="expression" priority="2" aboveAverage="0" equalAverage="0" bottom="0" percent="0" rank="0" text="" dxfId="2">
      <formula>AND(LEN(A6)&gt;0,NOT(ISNUMBER(A6)))</formula>
    </cfRule>
  </conditionalFormatting>
  <conditionalFormatting sqref="D6:D505">
    <cfRule type="expression" priority="3" aboveAverage="0" equalAverage="0" bottom="0" percent="0" rank="0" text="" dxfId="2">
      <formula>AND(LEN(D6)&gt;0,NOT(ISNUMBER(D6)))</formula>
    </cfRule>
  </conditionalFormatting>
  <conditionalFormatting sqref="C6:C505">
    <cfRule type="expression" priority="4" aboveAverage="0" equalAverage="0" bottom="0" percent="0" rank="0" text="" dxfId="3">
      <formula>AND(LEN(D6)&gt;0,OR(LEN(C6)=0,COUNTIF(Setup!$B$9:$B$28,C6)=0))</formula>
    </cfRule>
  </conditionalFormatting>
  <dataValidations count="3">
    <dataValidation allowBlank="false" error="Enter a valid date, e.g. 15/03/2027." errorStyle="stop" operator="between" showDropDown="false" showErrorMessage="true" showInputMessage="false" sqref="A6:A505" type="date">
      <formula1>DATE(1900,1,1)</formula1>
      <formula2>DATE(2200,12,31)</formula2>
    </dataValidation>
    <dataValidation allowBlank="false" error="This category is not in your list on the Setup sheet." errorStyle="warning" operator="between" showDropDown="false" showErrorMessage="true" showInputMessage="false" sqref="C6:C505" type="list">
      <formula1>Setup!$B$9:$B$28</formula1>
      <formula2>0</formula2>
    </dataValidation>
    <dataValidation allowBlank="false" error="Enter a positive amount." errorStyle="stop" operator="greaterThanOrEqual" showDropDown="false" showErrorMessage="true" showInputMessage="false" sqref="D6:D505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0.51"/>
    <col collapsed="false" customWidth="true" hidden="false" outlineLevel="0" max="14" min="14" style="0" width="13"/>
    <col collapsed="false" customWidth="true" hidden="false" outlineLevel="0" max="15" min="15" style="0" width="11"/>
  </cols>
  <sheetData>
    <row r="1" customFormat="false" ht="30" hidden="false" customHeight="true" outlineLevel="0" collapsed="false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false" outlineLevel="0" collapsed="false">
      <c r="A2" s="2" t="str">
        <f aca="false">"Amounts in "&amp;IF(LEN(TRIM(Setup!$C$5))=0,"(currency not set)",Setup!$C$5)&amp;"   ·   Year "&amp;Setup!$C$6&amp;"   ·   Data checks: "&amp;Checks!C4</f>
        <v>Amounts in USD   ·   Year 2027   ·   Data checks: ✓ All checks passed</v>
      </c>
    </row>
    <row r="4" customFormat="false" ht="21.75" hidden="false" customHeight="true" outlineLevel="0" collapsed="false">
      <c r="A4" s="11" t="s">
        <v>57</v>
      </c>
      <c r="B4" s="11" t="s">
        <v>82</v>
      </c>
      <c r="C4" s="11" t="s">
        <v>83</v>
      </c>
      <c r="D4" s="11" t="s">
        <v>84</v>
      </c>
      <c r="E4" s="11" t="s">
        <v>85</v>
      </c>
      <c r="F4" s="11" t="s">
        <v>86</v>
      </c>
      <c r="G4" s="11" t="s">
        <v>87</v>
      </c>
      <c r="H4" s="11" t="s">
        <v>88</v>
      </c>
      <c r="I4" s="11" t="s">
        <v>89</v>
      </c>
      <c r="J4" s="11" t="s">
        <v>90</v>
      </c>
      <c r="K4" s="11" t="s">
        <v>91</v>
      </c>
      <c r="L4" s="11" t="s">
        <v>92</v>
      </c>
      <c r="M4" s="11" t="s">
        <v>93</v>
      </c>
      <c r="N4" s="11" t="s">
        <v>94</v>
      </c>
      <c r="O4" s="11" t="s">
        <v>95</v>
      </c>
    </row>
    <row r="5" customFormat="false" ht="15" hidden="false" customHeight="false" outlineLevel="0" collapsed="false">
      <c r="A5" s="7" t="str">
        <f aca="false">IF(Setup!$B$9="","",Setup!$B$9)</f>
        <v>Groceries</v>
      </c>
      <c r="B5" s="20" t="n">
        <f aca="false">IF($A5="","",SUMIFS(Expenses!$D$6:$D$505,Expenses!$C$6:$C$505,$A5,Expenses!$G$6:$G$505,1))</f>
        <v>413.55</v>
      </c>
      <c r="C5" s="20" t="n">
        <f aca="false">IF($A5="","",SUMIFS(Expenses!$D$6:$D$505,Expenses!$C$6:$C$505,$A5,Expenses!$G$6:$G$505,2))</f>
        <v>330.6</v>
      </c>
      <c r="D5" s="20" t="n">
        <f aca="false">IF($A5="","",SUMIFS(Expenses!$D$6:$D$505,Expenses!$C$6:$C$505,$A5,Expenses!$G$6:$G$505,3))</f>
        <v>250.65</v>
      </c>
      <c r="E5" s="20" t="n">
        <f aca="false">IF($A5="","",SUMIFS(Expenses!$D$6:$D$505,Expenses!$C$6:$C$505,$A5,Expenses!$G$6:$G$505,4))</f>
        <v>0</v>
      </c>
      <c r="F5" s="20" t="n">
        <f aca="false">IF($A5="","",SUMIFS(Expenses!$D$6:$D$505,Expenses!$C$6:$C$505,$A5,Expenses!$G$6:$G$505,5))</f>
        <v>0</v>
      </c>
      <c r="G5" s="20" t="n">
        <f aca="false">IF($A5="","",SUMIFS(Expenses!$D$6:$D$505,Expenses!$C$6:$C$505,$A5,Expenses!$G$6:$G$505,6))</f>
        <v>0</v>
      </c>
      <c r="H5" s="20" t="n">
        <f aca="false">IF($A5="","",SUMIFS(Expenses!$D$6:$D$505,Expenses!$C$6:$C$505,$A5,Expenses!$G$6:$G$505,7))</f>
        <v>0</v>
      </c>
      <c r="I5" s="20" t="n">
        <f aca="false">IF($A5="","",SUMIFS(Expenses!$D$6:$D$505,Expenses!$C$6:$C$505,$A5,Expenses!$G$6:$G$505,8))</f>
        <v>0</v>
      </c>
      <c r="J5" s="20" t="n">
        <f aca="false">IF($A5="","",SUMIFS(Expenses!$D$6:$D$505,Expenses!$C$6:$C$505,$A5,Expenses!$G$6:$G$505,9))</f>
        <v>0</v>
      </c>
      <c r="K5" s="20" t="n">
        <f aca="false">IF($A5="","",SUMIFS(Expenses!$D$6:$D$505,Expenses!$C$6:$C$505,$A5,Expenses!$G$6:$G$505,10))</f>
        <v>0</v>
      </c>
      <c r="L5" s="20" t="n">
        <f aca="false">IF($A5="","",SUMIFS(Expenses!$D$6:$D$505,Expenses!$C$6:$C$505,$A5,Expenses!$G$6:$G$505,11))</f>
        <v>0</v>
      </c>
      <c r="M5" s="20" t="n">
        <f aca="false">IF($A5="","",SUMIFS(Expenses!$D$6:$D$505,Expenses!$C$6:$C$505,$A5,Expenses!$G$6:$G$505,12))</f>
        <v>0</v>
      </c>
      <c r="N5" s="21" t="n">
        <f aca="false">IF($A5="","",SUM(B5:M5))</f>
        <v>994.8</v>
      </c>
      <c r="O5" s="22" t="n">
        <f aca="false">IF(OR($A5="",N($N$27)=0),"",N5/$N$27)</f>
        <v>0.179118667017174</v>
      </c>
    </row>
    <row r="6" customFormat="false" ht="15" hidden="false" customHeight="false" outlineLevel="0" collapsed="false">
      <c r="A6" s="7" t="str">
        <f aca="false">IF(Setup!$B$10="","",Setup!$B$10)</f>
        <v>Dining out &amp; takeaway</v>
      </c>
      <c r="B6" s="20" t="n">
        <f aca="false">IF($A6="","",SUMIFS(Expenses!$D$6:$D$505,Expenses!$C$6:$C$505,$A6,Expenses!$G$6:$G$505,1))</f>
        <v>28.5</v>
      </c>
      <c r="C6" s="20" t="n">
        <f aca="false">IF($A6="","",SUMIFS(Expenses!$D$6:$D$505,Expenses!$C$6:$C$505,$A6,Expenses!$G$6:$G$505,2))</f>
        <v>14.4</v>
      </c>
      <c r="D6" s="20" t="n">
        <f aca="false">IF($A6="","",SUMIFS(Expenses!$D$6:$D$505,Expenses!$C$6:$C$505,$A6,Expenses!$G$6:$G$505,3))</f>
        <v>52</v>
      </c>
      <c r="E6" s="20" t="n">
        <f aca="false">IF($A6="","",SUMIFS(Expenses!$D$6:$D$505,Expenses!$C$6:$C$505,$A6,Expenses!$G$6:$G$505,4))</f>
        <v>0</v>
      </c>
      <c r="F6" s="20" t="n">
        <f aca="false">IF($A6="","",SUMIFS(Expenses!$D$6:$D$505,Expenses!$C$6:$C$505,$A6,Expenses!$G$6:$G$505,5))</f>
        <v>0</v>
      </c>
      <c r="G6" s="20" t="n">
        <f aca="false">IF($A6="","",SUMIFS(Expenses!$D$6:$D$505,Expenses!$C$6:$C$505,$A6,Expenses!$G$6:$G$505,6))</f>
        <v>0</v>
      </c>
      <c r="H6" s="20" t="n">
        <f aca="false">IF($A6="","",SUMIFS(Expenses!$D$6:$D$505,Expenses!$C$6:$C$505,$A6,Expenses!$G$6:$G$505,7))</f>
        <v>0</v>
      </c>
      <c r="I6" s="20" t="n">
        <f aca="false">IF($A6="","",SUMIFS(Expenses!$D$6:$D$505,Expenses!$C$6:$C$505,$A6,Expenses!$G$6:$G$505,8))</f>
        <v>0</v>
      </c>
      <c r="J6" s="20" t="n">
        <f aca="false">IF($A6="","",SUMIFS(Expenses!$D$6:$D$505,Expenses!$C$6:$C$505,$A6,Expenses!$G$6:$G$505,9))</f>
        <v>0</v>
      </c>
      <c r="K6" s="20" t="n">
        <f aca="false">IF($A6="","",SUMIFS(Expenses!$D$6:$D$505,Expenses!$C$6:$C$505,$A6,Expenses!$G$6:$G$505,10))</f>
        <v>0</v>
      </c>
      <c r="L6" s="20" t="n">
        <f aca="false">IF($A6="","",SUMIFS(Expenses!$D$6:$D$505,Expenses!$C$6:$C$505,$A6,Expenses!$G$6:$G$505,11))</f>
        <v>0</v>
      </c>
      <c r="M6" s="20" t="n">
        <f aca="false">IF($A6="","",SUMIFS(Expenses!$D$6:$D$505,Expenses!$C$6:$C$505,$A6,Expenses!$G$6:$G$505,12))</f>
        <v>0</v>
      </c>
      <c r="N6" s="21" t="n">
        <f aca="false">IF($A6="","",SUM(B6:M6))</f>
        <v>94.9</v>
      </c>
      <c r="O6" s="22" t="n">
        <f aca="false">IF(OR($A6="",N($N$27)=0),"",N6/$N$27)</f>
        <v>0.0170872150180235</v>
      </c>
    </row>
    <row r="7" customFormat="false" ht="15" hidden="false" customHeight="false" outlineLevel="0" collapsed="false">
      <c r="A7" s="7" t="str">
        <f aca="false">IF(Setup!$B$11="","",Setup!$B$11)</f>
        <v>Transport &amp; fuel</v>
      </c>
      <c r="B7" s="20" t="n">
        <f aca="false">IF($A7="","",SUMIFS(Expenses!$D$6:$D$505,Expenses!$C$6:$C$505,$A7,Expenses!$G$6:$G$505,1))</f>
        <v>75</v>
      </c>
      <c r="C7" s="20" t="n">
        <f aca="false">IF($A7="","",SUMIFS(Expenses!$D$6:$D$505,Expenses!$C$6:$C$505,$A7,Expenses!$G$6:$G$505,2))</f>
        <v>48.2</v>
      </c>
      <c r="D7" s="20" t="n">
        <f aca="false">IF($A7="","",SUMIFS(Expenses!$D$6:$D$505,Expenses!$C$6:$C$505,$A7,Expenses!$G$6:$G$505,3))</f>
        <v>46.7</v>
      </c>
      <c r="E7" s="20" t="n">
        <f aca="false">IF($A7="","",SUMIFS(Expenses!$D$6:$D$505,Expenses!$C$6:$C$505,$A7,Expenses!$G$6:$G$505,4))</f>
        <v>0</v>
      </c>
      <c r="F7" s="20" t="n">
        <f aca="false">IF($A7="","",SUMIFS(Expenses!$D$6:$D$505,Expenses!$C$6:$C$505,$A7,Expenses!$G$6:$G$505,5))</f>
        <v>0</v>
      </c>
      <c r="G7" s="20" t="n">
        <f aca="false">IF($A7="","",SUMIFS(Expenses!$D$6:$D$505,Expenses!$C$6:$C$505,$A7,Expenses!$G$6:$G$505,6))</f>
        <v>0</v>
      </c>
      <c r="H7" s="20" t="n">
        <f aca="false">IF($A7="","",SUMIFS(Expenses!$D$6:$D$505,Expenses!$C$6:$C$505,$A7,Expenses!$G$6:$G$505,7))</f>
        <v>0</v>
      </c>
      <c r="I7" s="20" t="n">
        <f aca="false">IF($A7="","",SUMIFS(Expenses!$D$6:$D$505,Expenses!$C$6:$C$505,$A7,Expenses!$G$6:$G$505,8))</f>
        <v>0</v>
      </c>
      <c r="J7" s="20" t="n">
        <f aca="false">IF($A7="","",SUMIFS(Expenses!$D$6:$D$505,Expenses!$C$6:$C$505,$A7,Expenses!$G$6:$G$505,9))</f>
        <v>0</v>
      </c>
      <c r="K7" s="20" t="n">
        <f aca="false">IF($A7="","",SUMIFS(Expenses!$D$6:$D$505,Expenses!$C$6:$C$505,$A7,Expenses!$G$6:$G$505,10))</f>
        <v>0</v>
      </c>
      <c r="L7" s="20" t="n">
        <f aca="false">IF($A7="","",SUMIFS(Expenses!$D$6:$D$505,Expenses!$C$6:$C$505,$A7,Expenses!$G$6:$G$505,11))</f>
        <v>0</v>
      </c>
      <c r="M7" s="20" t="n">
        <f aca="false">IF($A7="","",SUMIFS(Expenses!$D$6:$D$505,Expenses!$C$6:$C$505,$A7,Expenses!$G$6:$G$505,12))</f>
        <v>0</v>
      </c>
      <c r="N7" s="21" t="n">
        <f aca="false">IF($A7="","",SUM(B7:M7))</f>
        <v>169.9</v>
      </c>
      <c r="O7" s="22" t="n">
        <f aca="false">IF(OR($A7="",N($N$27)=0),"",N7/$N$27)</f>
        <v>0.0305913364758924</v>
      </c>
    </row>
    <row r="8" customFormat="false" ht="15" hidden="false" customHeight="false" outlineLevel="0" collapsed="false">
      <c r="A8" s="7" t="str">
        <f aca="false">IF(Setup!$B$12="","",Setup!$B$12)</f>
        <v>Utilities</v>
      </c>
      <c r="B8" s="20" t="n">
        <f aca="false">IF($A8="","",SUMIFS(Expenses!$D$6:$D$505,Expenses!$C$6:$C$505,$A8,Expenses!$G$6:$G$505,1))</f>
        <v>92.15</v>
      </c>
      <c r="C8" s="20" t="n">
        <f aca="false">IF($A8="","",SUMIFS(Expenses!$D$6:$D$505,Expenses!$C$6:$C$505,$A8,Expenses!$G$6:$G$505,2))</f>
        <v>31.8</v>
      </c>
      <c r="D8" s="20" t="n">
        <f aca="false">IF($A8="","",SUMIFS(Expenses!$D$6:$D$505,Expenses!$C$6:$C$505,$A8,Expenses!$G$6:$G$505,3))</f>
        <v>0</v>
      </c>
      <c r="E8" s="20" t="n">
        <f aca="false">IF($A8="","",SUMIFS(Expenses!$D$6:$D$505,Expenses!$C$6:$C$505,$A8,Expenses!$G$6:$G$505,4))</f>
        <v>0</v>
      </c>
      <c r="F8" s="20" t="n">
        <f aca="false">IF($A8="","",SUMIFS(Expenses!$D$6:$D$505,Expenses!$C$6:$C$505,$A8,Expenses!$G$6:$G$505,5))</f>
        <v>0</v>
      </c>
      <c r="G8" s="20" t="n">
        <f aca="false">IF($A8="","",SUMIFS(Expenses!$D$6:$D$505,Expenses!$C$6:$C$505,$A8,Expenses!$G$6:$G$505,6))</f>
        <v>0</v>
      </c>
      <c r="H8" s="20" t="n">
        <f aca="false">IF($A8="","",SUMIFS(Expenses!$D$6:$D$505,Expenses!$C$6:$C$505,$A8,Expenses!$G$6:$G$505,7))</f>
        <v>0</v>
      </c>
      <c r="I8" s="20" t="n">
        <f aca="false">IF($A8="","",SUMIFS(Expenses!$D$6:$D$505,Expenses!$C$6:$C$505,$A8,Expenses!$G$6:$G$505,8))</f>
        <v>0</v>
      </c>
      <c r="J8" s="20" t="n">
        <f aca="false">IF($A8="","",SUMIFS(Expenses!$D$6:$D$505,Expenses!$C$6:$C$505,$A8,Expenses!$G$6:$G$505,9))</f>
        <v>0</v>
      </c>
      <c r="K8" s="20" t="n">
        <f aca="false">IF($A8="","",SUMIFS(Expenses!$D$6:$D$505,Expenses!$C$6:$C$505,$A8,Expenses!$G$6:$G$505,10))</f>
        <v>0</v>
      </c>
      <c r="L8" s="20" t="n">
        <f aca="false">IF($A8="","",SUMIFS(Expenses!$D$6:$D$505,Expenses!$C$6:$C$505,$A8,Expenses!$G$6:$G$505,11))</f>
        <v>0</v>
      </c>
      <c r="M8" s="20" t="n">
        <f aca="false">IF($A8="","",SUMIFS(Expenses!$D$6:$D$505,Expenses!$C$6:$C$505,$A8,Expenses!$G$6:$G$505,12))</f>
        <v>0</v>
      </c>
      <c r="N8" s="21" t="n">
        <f aca="false">IF($A8="","",SUM(B8:M8))</f>
        <v>123.95</v>
      </c>
      <c r="O8" s="22" t="n">
        <f aca="false">IF(OR($A8="",N($N$27)=0),"",N8/$N$27)</f>
        <v>0.0223178113960381</v>
      </c>
    </row>
    <row r="9" customFormat="false" ht="15" hidden="false" customHeight="false" outlineLevel="0" collapsed="false">
      <c r="A9" s="7" t="str">
        <f aca="false">IF(Setup!$B$13="","",Setup!$B$13)</f>
        <v>Phone &amp; internet</v>
      </c>
      <c r="B9" s="20" t="n">
        <f aca="false">IF($A9="","",SUMIFS(Expenses!$D$6:$D$505,Expenses!$C$6:$C$505,$A9,Expenses!$G$6:$G$505,1))</f>
        <v>55</v>
      </c>
      <c r="C9" s="20" t="n">
        <f aca="false">IF($A9="","",SUMIFS(Expenses!$D$6:$D$505,Expenses!$C$6:$C$505,$A9,Expenses!$G$6:$G$505,2))</f>
        <v>0</v>
      </c>
      <c r="D9" s="20" t="n">
        <f aca="false">IF($A9="","",SUMIFS(Expenses!$D$6:$D$505,Expenses!$C$6:$C$505,$A9,Expenses!$G$6:$G$505,3))</f>
        <v>0</v>
      </c>
      <c r="E9" s="20" t="n">
        <f aca="false">IF($A9="","",SUMIFS(Expenses!$D$6:$D$505,Expenses!$C$6:$C$505,$A9,Expenses!$G$6:$G$505,4))</f>
        <v>0</v>
      </c>
      <c r="F9" s="20" t="n">
        <f aca="false">IF($A9="","",SUMIFS(Expenses!$D$6:$D$505,Expenses!$C$6:$C$505,$A9,Expenses!$G$6:$G$505,5))</f>
        <v>0</v>
      </c>
      <c r="G9" s="20" t="n">
        <f aca="false">IF($A9="","",SUMIFS(Expenses!$D$6:$D$505,Expenses!$C$6:$C$505,$A9,Expenses!$G$6:$G$505,6))</f>
        <v>0</v>
      </c>
      <c r="H9" s="20" t="n">
        <f aca="false">IF($A9="","",SUMIFS(Expenses!$D$6:$D$505,Expenses!$C$6:$C$505,$A9,Expenses!$G$6:$G$505,7))</f>
        <v>0</v>
      </c>
      <c r="I9" s="20" t="n">
        <f aca="false">IF($A9="","",SUMIFS(Expenses!$D$6:$D$505,Expenses!$C$6:$C$505,$A9,Expenses!$G$6:$G$505,8))</f>
        <v>0</v>
      </c>
      <c r="J9" s="20" t="n">
        <f aca="false">IF($A9="","",SUMIFS(Expenses!$D$6:$D$505,Expenses!$C$6:$C$505,$A9,Expenses!$G$6:$G$505,9))</f>
        <v>0</v>
      </c>
      <c r="K9" s="20" t="n">
        <f aca="false">IF($A9="","",SUMIFS(Expenses!$D$6:$D$505,Expenses!$C$6:$C$505,$A9,Expenses!$G$6:$G$505,10))</f>
        <v>0</v>
      </c>
      <c r="L9" s="20" t="n">
        <f aca="false">IF($A9="","",SUMIFS(Expenses!$D$6:$D$505,Expenses!$C$6:$C$505,$A9,Expenses!$G$6:$G$505,11))</f>
        <v>0</v>
      </c>
      <c r="M9" s="20" t="n">
        <f aca="false">IF($A9="","",SUMIFS(Expenses!$D$6:$D$505,Expenses!$C$6:$C$505,$A9,Expenses!$G$6:$G$505,12))</f>
        <v>0</v>
      </c>
      <c r="N9" s="21" t="n">
        <f aca="false">IF($A9="","",SUM(B9:M9))</f>
        <v>55</v>
      </c>
      <c r="O9" s="22" t="n">
        <f aca="false">IF(OR($A9="",N($N$27)=0),"",N9/$N$27)</f>
        <v>0.00990302240243723</v>
      </c>
    </row>
    <row r="10" customFormat="false" ht="15" hidden="false" customHeight="false" outlineLevel="0" collapsed="false">
      <c r="A10" s="7" t="str">
        <f aca="false">IF(Setup!$B$14="","",Setup!$B$14)</f>
        <v>Rent / housing</v>
      </c>
      <c r="B10" s="20" t="n">
        <f aca="false">IF($A10="","",SUMIFS(Expenses!$D$6:$D$505,Expenses!$C$6:$C$505,$A10,Expenses!$G$6:$G$505,1))</f>
        <v>1200</v>
      </c>
      <c r="C10" s="20" t="n">
        <f aca="false">IF($A10="","",SUMIFS(Expenses!$D$6:$D$505,Expenses!$C$6:$C$505,$A10,Expenses!$G$6:$G$505,2))</f>
        <v>1200</v>
      </c>
      <c r="D10" s="20" t="n">
        <f aca="false">IF($A10="","",SUMIFS(Expenses!$D$6:$D$505,Expenses!$C$6:$C$505,$A10,Expenses!$G$6:$G$505,3))</f>
        <v>1200</v>
      </c>
      <c r="E10" s="20" t="n">
        <f aca="false">IF($A10="","",SUMIFS(Expenses!$D$6:$D$505,Expenses!$C$6:$C$505,$A10,Expenses!$G$6:$G$505,4))</f>
        <v>0</v>
      </c>
      <c r="F10" s="20" t="n">
        <f aca="false">IF($A10="","",SUMIFS(Expenses!$D$6:$D$505,Expenses!$C$6:$C$505,$A10,Expenses!$G$6:$G$505,5))</f>
        <v>0</v>
      </c>
      <c r="G10" s="20" t="n">
        <f aca="false">IF($A10="","",SUMIFS(Expenses!$D$6:$D$505,Expenses!$C$6:$C$505,$A10,Expenses!$G$6:$G$505,6))</f>
        <v>0</v>
      </c>
      <c r="H10" s="20" t="n">
        <f aca="false">IF($A10="","",SUMIFS(Expenses!$D$6:$D$505,Expenses!$C$6:$C$505,$A10,Expenses!$G$6:$G$505,7))</f>
        <v>0</v>
      </c>
      <c r="I10" s="20" t="n">
        <f aca="false">IF($A10="","",SUMIFS(Expenses!$D$6:$D$505,Expenses!$C$6:$C$505,$A10,Expenses!$G$6:$G$505,8))</f>
        <v>0</v>
      </c>
      <c r="J10" s="20" t="n">
        <f aca="false">IF($A10="","",SUMIFS(Expenses!$D$6:$D$505,Expenses!$C$6:$C$505,$A10,Expenses!$G$6:$G$505,9))</f>
        <v>0</v>
      </c>
      <c r="K10" s="20" t="n">
        <f aca="false">IF($A10="","",SUMIFS(Expenses!$D$6:$D$505,Expenses!$C$6:$C$505,$A10,Expenses!$G$6:$G$505,10))</f>
        <v>0</v>
      </c>
      <c r="L10" s="20" t="n">
        <f aca="false">IF($A10="","",SUMIFS(Expenses!$D$6:$D$505,Expenses!$C$6:$C$505,$A10,Expenses!$G$6:$G$505,11))</f>
        <v>0</v>
      </c>
      <c r="M10" s="20" t="n">
        <f aca="false">IF($A10="","",SUMIFS(Expenses!$D$6:$D$505,Expenses!$C$6:$C$505,$A10,Expenses!$G$6:$G$505,12))</f>
        <v>0</v>
      </c>
      <c r="N10" s="21" t="n">
        <f aca="false">IF($A10="","",SUM(B10:M10))</f>
        <v>3600</v>
      </c>
      <c r="O10" s="22" t="n">
        <f aca="false">IF(OR($A10="",N($N$27)=0),"",N10/$N$27)</f>
        <v>0.648197829977709</v>
      </c>
    </row>
    <row r="11" customFormat="false" ht="15" hidden="false" customHeight="false" outlineLevel="0" collapsed="false">
      <c r="A11" s="7" t="str">
        <f aca="false">IF(Setup!$B$15="","",Setup!$B$15)</f>
        <v>Health &amp; medicines</v>
      </c>
      <c r="B11" s="20" t="n">
        <f aca="false">IF($A11="","",SUMIFS(Expenses!$D$6:$D$505,Expenses!$C$6:$C$505,$A11,Expenses!$G$6:$G$505,1))</f>
        <v>18.75</v>
      </c>
      <c r="C11" s="20" t="n">
        <f aca="false">IF($A11="","",SUMIFS(Expenses!$D$6:$D$505,Expenses!$C$6:$C$505,$A11,Expenses!$G$6:$G$505,2))</f>
        <v>40</v>
      </c>
      <c r="D11" s="20" t="n">
        <f aca="false">IF($A11="","",SUMIFS(Expenses!$D$6:$D$505,Expenses!$C$6:$C$505,$A11,Expenses!$G$6:$G$505,3))</f>
        <v>0</v>
      </c>
      <c r="E11" s="20" t="n">
        <f aca="false">IF($A11="","",SUMIFS(Expenses!$D$6:$D$505,Expenses!$C$6:$C$505,$A11,Expenses!$G$6:$G$505,4))</f>
        <v>0</v>
      </c>
      <c r="F11" s="20" t="n">
        <f aca="false">IF($A11="","",SUMIFS(Expenses!$D$6:$D$505,Expenses!$C$6:$C$505,$A11,Expenses!$G$6:$G$505,5))</f>
        <v>0</v>
      </c>
      <c r="G11" s="20" t="n">
        <f aca="false">IF($A11="","",SUMIFS(Expenses!$D$6:$D$505,Expenses!$C$6:$C$505,$A11,Expenses!$G$6:$G$505,6))</f>
        <v>0</v>
      </c>
      <c r="H11" s="20" t="n">
        <f aca="false">IF($A11="","",SUMIFS(Expenses!$D$6:$D$505,Expenses!$C$6:$C$505,$A11,Expenses!$G$6:$G$505,7))</f>
        <v>0</v>
      </c>
      <c r="I11" s="20" t="n">
        <f aca="false">IF($A11="","",SUMIFS(Expenses!$D$6:$D$505,Expenses!$C$6:$C$505,$A11,Expenses!$G$6:$G$505,8))</f>
        <v>0</v>
      </c>
      <c r="J11" s="20" t="n">
        <f aca="false">IF($A11="","",SUMIFS(Expenses!$D$6:$D$505,Expenses!$C$6:$C$505,$A11,Expenses!$G$6:$G$505,9))</f>
        <v>0</v>
      </c>
      <c r="K11" s="20" t="n">
        <f aca="false">IF($A11="","",SUMIFS(Expenses!$D$6:$D$505,Expenses!$C$6:$C$505,$A11,Expenses!$G$6:$G$505,10))</f>
        <v>0</v>
      </c>
      <c r="L11" s="20" t="n">
        <f aca="false">IF($A11="","",SUMIFS(Expenses!$D$6:$D$505,Expenses!$C$6:$C$505,$A11,Expenses!$G$6:$G$505,11))</f>
        <v>0</v>
      </c>
      <c r="M11" s="20" t="n">
        <f aca="false">IF($A11="","",SUMIFS(Expenses!$D$6:$D$505,Expenses!$C$6:$C$505,$A11,Expenses!$G$6:$G$505,12))</f>
        <v>0</v>
      </c>
      <c r="N11" s="21" t="n">
        <f aca="false">IF($A11="","",SUM(B11:M11))</f>
        <v>58.75</v>
      </c>
      <c r="O11" s="22" t="n">
        <f aca="false">IF(OR($A11="",N($N$27)=0),"",N11/$N$27)</f>
        <v>0.0105782284753307</v>
      </c>
    </row>
    <row r="12" customFormat="false" ht="15" hidden="false" customHeight="false" outlineLevel="0" collapsed="false">
      <c r="A12" s="7" t="str">
        <f aca="false">IF(Setup!$B$16="","",Setup!$B$16)</f>
        <v>Personal care</v>
      </c>
      <c r="B12" s="20" t="n">
        <f aca="false">IF($A12="","",SUMIFS(Expenses!$D$6:$D$505,Expenses!$C$6:$C$505,$A12,Expenses!$G$6:$G$505,1))</f>
        <v>20</v>
      </c>
      <c r="C12" s="20" t="n">
        <f aca="false">IF($A12="","",SUMIFS(Expenses!$D$6:$D$505,Expenses!$C$6:$C$505,$A12,Expenses!$G$6:$G$505,2))</f>
        <v>0</v>
      </c>
      <c r="D12" s="20" t="n">
        <f aca="false">IF($A12="","",SUMIFS(Expenses!$D$6:$D$505,Expenses!$C$6:$C$505,$A12,Expenses!$G$6:$G$505,3))</f>
        <v>0</v>
      </c>
      <c r="E12" s="20" t="n">
        <f aca="false">IF($A12="","",SUMIFS(Expenses!$D$6:$D$505,Expenses!$C$6:$C$505,$A12,Expenses!$G$6:$G$505,4))</f>
        <v>0</v>
      </c>
      <c r="F12" s="20" t="n">
        <f aca="false">IF($A12="","",SUMIFS(Expenses!$D$6:$D$505,Expenses!$C$6:$C$505,$A12,Expenses!$G$6:$G$505,5))</f>
        <v>0</v>
      </c>
      <c r="G12" s="20" t="n">
        <f aca="false">IF($A12="","",SUMIFS(Expenses!$D$6:$D$505,Expenses!$C$6:$C$505,$A12,Expenses!$G$6:$G$505,6))</f>
        <v>0</v>
      </c>
      <c r="H12" s="20" t="n">
        <f aca="false">IF($A12="","",SUMIFS(Expenses!$D$6:$D$505,Expenses!$C$6:$C$505,$A12,Expenses!$G$6:$G$505,7))</f>
        <v>0</v>
      </c>
      <c r="I12" s="20" t="n">
        <f aca="false">IF($A12="","",SUMIFS(Expenses!$D$6:$D$505,Expenses!$C$6:$C$505,$A12,Expenses!$G$6:$G$505,8))</f>
        <v>0</v>
      </c>
      <c r="J12" s="20" t="n">
        <f aca="false">IF($A12="","",SUMIFS(Expenses!$D$6:$D$505,Expenses!$C$6:$C$505,$A12,Expenses!$G$6:$G$505,9))</f>
        <v>0</v>
      </c>
      <c r="K12" s="20" t="n">
        <f aca="false">IF($A12="","",SUMIFS(Expenses!$D$6:$D$505,Expenses!$C$6:$C$505,$A12,Expenses!$G$6:$G$505,10))</f>
        <v>0</v>
      </c>
      <c r="L12" s="20" t="n">
        <f aca="false">IF($A12="","",SUMIFS(Expenses!$D$6:$D$505,Expenses!$C$6:$C$505,$A12,Expenses!$G$6:$G$505,11))</f>
        <v>0</v>
      </c>
      <c r="M12" s="20" t="n">
        <f aca="false">IF($A12="","",SUMIFS(Expenses!$D$6:$D$505,Expenses!$C$6:$C$505,$A12,Expenses!$G$6:$G$505,12))</f>
        <v>0</v>
      </c>
      <c r="N12" s="21" t="n">
        <f aca="false">IF($A12="","",SUM(B12:M12))</f>
        <v>20</v>
      </c>
      <c r="O12" s="22" t="n">
        <f aca="false">IF(OR($A12="",N($N$27)=0),"",N12/$N$27)</f>
        <v>0.00360109905543172</v>
      </c>
    </row>
    <row r="13" customFormat="false" ht="15" hidden="false" customHeight="false" outlineLevel="0" collapsed="false">
      <c r="A13" s="7" t="str">
        <f aca="false">IF(Setup!$B$17="","",Setup!$B$17)</f>
        <v>Clothing</v>
      </c>
      <c r="B13" s="20" t="n">
        <f aca="false">IF($A13="","",SUMIFS(Expenses!$D$6:$D$505,Expenses!$C$6:$C$505,$A13,Expenses!$G$6:$G$505,1))</f>
        <v>0</v>
      </c>
      <c r="C13" s="20" t="n">
        <f aca="false">IF($A13="","",SUMIFS(Expenses!$D$6:$D$505,Expenses!$C$6:$C$505,$A13,Expenses!$G$6:$G$505,2))</f>
        <v>69.99</v>
      </c>
      <c r="D13" s="20" t="n">
        <f aca="false">IF($A13="","",SUMIFS(Expenses!$D$6:$D$505,Expenses!$C$6:$C$505,$A13,Expenses!$G$6:$G$505,3))</f>
        <v>0</v>
      </c>
      <c r="E13" s="20" t="n">
        <f aca="false">IF($A13="","",SUMIFS(Expenses!$D$6:$D$505,Expenses!$C$6:$C$505,$A13,Expenses!$G$6:$G$505,4))</f>
        <v>0</v>
      </c>
      <c r="F13" s="20" t="n">
        <f aca="false">IF($A13="","",SUMIFS(Expenses!$D$6:$D$505,Expenses!$C$6:$C$505,$A13,Expenses!$G$6:$G$505,5))</f>
        <v>0</v>
      </c>
      <c r="G13" s="20" t="n">
        <f aca="false">IF($A13="","",SUMIFS(Expenses!$D$6:$D$505,Expenses!$C$6:$C$505,$A13,Expenses!$G$6:$G$505,6))</f>
        <v>0</v>
      </c>
      <c r="H13" s="20" t="n">
        <f aca="false">IF($A13="","",SUMIFS(Expenses!$D$6:$D$505,Expenses!$C$6:$C$505,$A13,Expenses!$G$6:$G$505,7))</f>
        <v>0</v>
      </c>
      <c r="I13" s="20" t="n">
        <f aca="false">IF($A13="","",SUMIFS(Expenses!$D$6:$D$505,Expenses!$C$6:$C$505,$A13,Expenses!$G$6:$G$505,8))</f>
        <v>0</v>
      </c>
      <c r="J13" s="20" t="n">
        <f aca="false">IF($A13="","",SUMIFS(Expenses!$D$6:$D$505,Expenses!$C$6:$C$505,$A13,Expenses!$G$6:$G$505,9))</f>
        <v>0</v>
      </c>
      <c r="K13" s="20" t="n">
        <f aca="false">IF($A13="","",SUMIFS(Expenses!$D$6:$D$505,Expenses!$C$6:$C$505,$A13,Expenses!$G$6:$G$505,10))</f>
        <v>0</v>
      </c>
      <c r="L13" s="20" t="n">
        <f aca="false">IF($A13="","",SUMIFS(Expenses!$D$6:$D$505,Expenses!$C$6:$C$505,$A13,Expenses!$G$6:$G$505,11))</f>
        <v>0</v>
      </c>
      <c r="M13" s="20" t="n">
        <f aca="false">IF($A13="","",SUMIFS(Expenses!$D$6:$D$505,Expenses!$C$6:$C$505,$A13,Expenses!$G$6:$G$505,12))</f>
        <v>0</v>
      </c>
      <c r="N13" s="21" t="n">
        <f aca="false">IF($A13="","",SUM(B13:M13))</f>
        <v>69.99</v>
      </c>
      <c r="O13" s="22" t="n">
        <f aca="false">IF(OR($A13="",N($N$27)=0),"",N13/$N$27)</f>
        <v>0.0126020461444833</v>
      </c>
    </row>
    <row r="14" customFormat="false" ht="15" hidden="false" customHeight="false" outlineLevel="0" collapsed="false">
      <c r="A14" s="7" t="str">
        <f aca="false">IF(Setup!$B$18="","",Setup!$B$18)</f>
        <v>Children &amp; education</v>
      </c>
      <c r="B14" s="20" t="n">
        <f aca="false">IF($A14="","",SUMIFS(Expenses!$D$6:$D$505,Expenses!$C$6:$C$505,$A14,Expenses!$G$6:$G$505,1))</f>
        <v>64</v>
      </c>
      <c r="C14" s="20" t="n">
        <f aca="false">IF($A14="","",SUMIFS(Expenses!$D$6:$D$505,Expenses!$C$6:$C$505,$A14,Expenses!$G$6:$G$505,2))</f>
        <v>0</v>
      </c>
      <c r="D14" s="20" t="n">
        <f aca="false">IF($A14="","",SUMIFS(Expenses!$D$6:$D$505,Expenses!$C$6:$C$505,$A14,Expenses!$G$6:$G$505,3))</f>
        <v>0</v>
      </c>
      <c r="E14" s="20" t="n">
        <f aca="false">IF($A14="","",SUMIFS(Expenses!$D$6:$D$505,Expenses!$C$6:$C$505,$A14,Expenses!$G$6:$G$505,4))</f>
        <v>0</v>
      </c>
      <c r="F14" s="20" t="n">
        <f aca="false">IF($A14="","",SUMIFS(Expenses!$D$6:$D$505,Expenses!$C$6:$C$505,$A14,Expenses!$G$6:$G$505,5))</f>
        <v>0</v>
      </c>
      <c r="G14" s="20" t="n">
        <f aca="false">IF($A14="","",SUMIFS(Expenses!$D$6:$D$505,Expenses!$C$6:$C$505,$A14,Expenses!$G$6:$G$505,6))</f>
        <v>0</v>
      </c>
      <c r="H14" s="20" t="n">
        <f aca="false">IF($A14="","",SUMIFS(Expenses!$D$6:$D$505,Expenses!$C$6:$C$505,$A14,Expenses!$G$6:$G$505,7))</f>
        <v>0</v>
      </c>
      <c r="I14" s="20" t="n">
        <f aca="false">IF($A14="","",SUMIFS(Expenses!$D$6:$D$505,Expenses!$C$6:$C$505,$A14,Expenses!$G$6:$G$505,8))</f>
        <v>0</v>
      </c>
      <c r="J14" s="20" t="n">
        <f aca="false">IF($A14="","",SUMIFS(Expenses!$D$6:$D$505,Expenses!$C$6:$C$505,$A14,Expenses!$G$6:$G$505,9))</f>
        <v>0</v>
      </c>
      <c r="K14" s="20" t="n">
        <f aca="false">IF($A14="","",SUMIFS(Expenses!$D$6:$D$505,Expenses!$C$6:$C$505,$A14,Expenses!$G$6:$G$505,10))</f>
        <v>0</v>
      </c>
      <c r="L14" s="20" t="n">
        <f aca="false">IF($A14="","",SUMIFS(Expenses!$D$6:$D$505,Expenses!$C$6:$C$505,$A14,Expenses!$G$6:$G$505,11))</f>
        <v>0</v>
      </c>
      <c r="M14" s="20" t="n">
        <f aca="false">IF($A14="","",SUMIFS(Expenses!$D$6:$D$505,Expenses!$C$6:$C$505,$A14,Expenses!$G$6:$G$505,12))</f>
        <v>0</v>
      </c>
      <c r="N14" s="21" t="n">
        <f aca="false">IF($A14="","",SUM(B14:M14))</f>
        <v>64</v>
      </c>
      <c r="O14" s="22" t="n">
        <f aca="false">IF(OR($A14="",N($N$27)=0),"",N14/$N$27)</f>
        <v>0.0115235169773815</v>
      </c>
    </row>
    <row r="15" customFormat="false" ht="15" hidden="false" customHeight="false" outlineLevel="0" collapsed="false">
      <c r="A15" s="7" t="str">
        <f aca="false">IF(Setup!$B$19="","",Setup!$B$19)</f>
        <v>Entertainment &amp; subscriptions</v>
      </c>
      <c r="B15" s="20" t="n">
        <f aca="false">IF($A15="","",SUMIFS(Expenses!$D$6:$D$505,Expenses!$C$6:$C$505,$A15,Expenses!$G$6:$G$505,1))</f>
        <v>12.99</v>
      </c>
      <c r="C15" s="20" t="n">
        <f aca="false">IF($A15="","",SUMIFS(Expenses!$D$6:$D$505,Expenses!$C$6:$C$505,$A15,Expenses!$G$6:$G$505,2))</f>
        <v>12.99</v>
      </c>
      <c r="D15" s="20" t="n">
        <f aca="false">IF($A15="","",SUMIFS(Expenses!$D$6:$D$505,Expenses!$C$6:$C$505,$A15,Expenses!$G$6:$G$505,3))</f>
        <v>12.99</v>
      </c>
      <c r="E15" s="20" t="n">
        <f aca="false">IF($A15="","",SUMIFS(Expenses!$D$6:$D$505,Expenses!$C$6:$C$505,$A15,Expenses!$G$6:$G$505,4))</f>
        <v>0</v>
      </c>
      <c r="F15" s="20" t="n">
        <f aca="false">IF($A15="","",SUMIFS(Expenses!$D$6:$D$505,Expenses!$C$6:$C$505,$A15,Expenses!$G$6:$G$505,5))</f>
        <v>0</v>
      </c>
      <c r="G15" s="20" t="n">
        <f aca="false">IF($A15="","",SUMIFS(Expenses!$D$6:$D$505,Expenses!$C$6:$C$505,$A15,Expenses!$G$6:$G$505,6))</f>
        <v>0</v>
      </c>
      <c r="H15" s="20" t="n">
        <f aca="false">IF($A15="","",SUMIFS(Expenses!$D$6:$D$505,Expenses!$C$6:$C$505,$A15,Expenses!$G$6:$G$505,7))</f>
        <v>0</v>
      </c>
      <c r="I15" s="20" t="n">
        <f aca="false">IF($A15="","",SUMIFS(Expenses!$D$6:$D$505,Expenses!$C$6:$C$505,$A15,Expenses!$G$6:$G$505,8))</f>
        <v>0</v>
      </c>
      <c r="J15" s="20" t="n">
        <f aca="false">IF($A15="","",SUMIFS(Expenses!$D$6:$D$505,Expenses!$C$6:$C$505,$A15,Expenses!$G$6:$G$505,9))</f>
        <v>0</v>
      </c>
      <c r="K15" s="20" t="n">
        <f aca="false">IF($A15="","",SUMIFS(Expenses!$D$6:$D$505,Expenses!$C$6:$C$505,$A15,Expenses!$G$6:$G$505,10))</f>
        <v>0</v>
      </c>
      <c r="L15" s="20" t="n">
        <f aca="false">IF($A15="","",SUMIFS(Expenses!$D$6:$D$505,Expenses!$C$6:$C$505,$A15,Expenses!$G$6:$G$505,11))</f>
        <v>0</v>
      </c>
      <c r="M15" s="20" t="n">
        <f aca="false">IF($A15="","",SUMIFS(Expenses!$D$6:$D$505,Expenses!$C$6:$C$505,$A15,Expenses!$G$6:$G$505,12))</f>
        <v>0</v>
      </c>
      <c r="N15" s="21" t="n">
        <f aca="false">IF($A15="","",SUM(B15:M15))</f>
        <v>38.97</v>
      </c>
      <c r="O15" s="22" t="n">
        <f aca="false">IF(OR($A15="",N($N$27)=0),"",N15/$N$27)</f>
        <v>0.0070167415095087</v>
      </c>
    </row>
    <row r="16" customFormat="false" ht="15" hidden="false" customHeight="false" outlineLevel="0" collapsed="false">
      <c r="A16" s="7" t="str">
        <f aca="false">IF(Setup!$B$20="","",Setup!$B$20)</f>
        <v>Gifts &amp; donations</v>
      </c>
      <c r="B16" s="20" t="n">
        <f aca="false">IF($A16="","",SUMIFS(Expenses!$D$6:$D$505,Expenses!$C$6:$C$505,$A16,Expenses!$G$6:$G$505,1))</f>
        <v>35</v>
      </c>
      <c r="C16" s="20" t="n">
        <f aca="false">IF($A16="","",SUMIFS(Expenses!$D$6:$D$505,Expenses!$C$6:$C$505,$A16,Expenses!$G$6:$G$505,2))</f>
        <v>0</v>
      </c>
      <c r="D16" s="20" t="n">
        <f aca="false">IF($A16="","",SUMIFS(Expenses!$D$6:$D$505,Expenses!$C$6:$C$505,$A16,Expenses!$G$6:$G$505,3))</f>
        <v>25</v>
      </c>
      <c r="E16" s="20" t="n">
        <f aca="false">IF($A16="","",SUMIFS(Expenses!$D$6:$D$505,Expenses!$C$6:$C$505,$A16,Expenses!$G$6:$G$505,4))</f>
        <v>0</v>
      </c>
      <c r="F16" s="20" t="n">
        <f aca="false">IF($A16="","",SUMIFS(Expenses!$D$6:$D$505,Expenses!$C$6:$C$505,$A16,Expenses!$G$6:$G$505,5))</f>
        <v>0</v>
      </c>
      <c r="G16" s="20" t="n">
        <f aca="false">IF($A16="","",SUMIFS(Expenses!$D$6:$D$505,Expenses!$C$6:$C$505,$A16,Expenses!$G$6:$G$505,6))</f>
        <v>0</v>
      </c>
      <c r="H16" s="20" t="n">
        <f aca="false">IF($A16="","",SUMIFS(Expenses!$D$6:$D$505,Expenses!$C$6:$C$505,$A16,Expenses!$G$6:$G$505,7))</f>
        <v>0</v>
      </c>
      <c r="I16" s="20" t="n">
        <f aca="false">IF($A16="","",SUMIFS(Expenses!$D$6:$D$505,Expenses!$C$6:$C$505,$A16,Expenses!$G$6:$G$505,8))</f>
        <v>0</v>
      </c>
      <c r="J16" s="20" t="n">
        <f aca="false">IF($A16="","",SUMIFS(Expenses!$D$6:$D$505,Expenses!$C$6:$C$505,$A16,Expenses!$G$6:$G$505,9))</f>
        <v>0</v>
      </c>
      <c r="K16" s="20" t="n">
        <f aca="false">IF($A16="","",SUMIFS(Expenses!$D$6:$D$505,Expenses!$C$6:$C$505,$A16,Expenses!$G$6:$G$505,10))</f>
        <v>0</v>
      </c>
      <c r="L16" s="20" t="n">
        <f aca="false">IF($A16="","",SUMIFS(Expenses!$D$6:$D$505,Expenses!$C$6:$C$505,$A16,Expenses!$G$6:$G$505,11))</f>
        <v>0</v>
      </c>
      <c r="M16" s="20" t="n">
        <f aca="false">IF($A16="","",SUMIFS(Expenses!$D$6:$D$505,Expenses!$C$6:$C$505,$A16,Expenses!$G$6:$G$505,12))</f>
        <v>0</v>
      </c>
      <c r="N16" s="21" t="n">
        <f aca="false">IF($A16="","",SUM(B16:M16))</f>
        <v>60</v>
      </c>
      <c r="O16" s="22" t="n">
        <f aca="false">IF(OR($A16="",N($N$27)=0),"",N16/$N$27)</f>
        <v>0.0108032971662952</v>
      </c>
    </row>
    <row r="17" customFormat="false" ht="15" hidden="false" customHeight="false" outlineLevel="0" collapsed="false">
      <c r="A17" s="7" t="str">
        <f aca="false">IF(Setup!$B$21="","",Setup!$B$21)</f>
        <v>Household items</v>
      </c>
      <c r="B17" s="20" t="n">
        <f aca="false">IF($A17="","",SUMIFS(Expenses!$D$6:$D$505,Expenses!$C$6:$C$505,$A17,Expenses!$G$6:$G$505,1))</f>
        <v>0</v>
      </c>
      <c r="C17" s="20" t="n">
        <f aca="false">IF($A17="","",SUMIFS(Expenses!$D$6:$D$505,Expenses!$C$6:$C$505,$A17,Expenses!$G$6:$G$505,2))</f>
        <v>23.6</v>
      </c>
      <c r="D17" s="20" t="n">
        <f aca="false">IF($A17="","",SUMIFS(Expenses!$D$6:$D$505,Expenses!$C$6:$C$505,$A17,Expenses!$G$6:$G$505,3))</f>
        <v>0</v>
      </c>
      <c r="E17" s="20" t="n">
        <f aca="false">IF($A17="","",SUMIFS(Expenses!$D$6:$D$505,Expenses!$C$6:$C$505,$A17,Expenses!$G$6:$G$505,4))</f>
        <v>0</v>
      </c>
      <c r="F17" s="20" t="n">
        <f aca="false">IF($A17="","",SUMIFS(Expenses!$D$6:$D$505,Expenses!$C$6:$C$505,$A17,Expenses!$G$6:$G$505,5))</f>
        <v>0</v>
      </c>
      <c r="G17" s="20" t="n">
        <f aca="false">IF($A17="","",SUMIFS(Expenses!$D$6:$D$505,Expenses!$C$6:$C$505,$A17,Expenses!$G$6:$G$505,6))</f>
        <v>0</v>
      </c>
      <c r="H17" s="20" t="n">
        <f aca="false">IF($A17="","",SUMIFS(Expenses!$D$6:$D$505,Expenses!$C$6:$C$505,$A17,Expenses!$G$6:$G$505,7))</f>
        <v>0</v>
      </c>
      <c r="I17" s="20" t="n">
        <f aca="false">IF($A17="","",SUMIFS(Expenses!$D$6:$D$505,Expenses!$C$6:$C$505,$A17,Expenses!$G$6:$G$505,8))</f>
        <v>0</v>
      </c>
      <c r="J17" s="20" t="n">
        <f aca="false">IF($A17="","",SUMIFS(Expenses!$D$6:$D$505,Expenses!$C$6:$C$505,$A17,Expenses!$G$6:$G$505,9))</f>
        <v>0</v>
      </c>
      <c r="K17" s="20" t="n">
        <f aca="false">IF($A17="","",SUMIFS(Expenses!$D$6:$D$505,Expenses!$C$6:$C$505,$A17,Expenses!$G$6:$G$505,10))</f>
        <v>0</v>
      </c>
      <c r="L17" s="20" t="n">
        <f aca="false">IF($A17="","",SUMIFS(Expenses!$D$6:$D$505,Expenses!$C$6:$C$505,$A17,Expenses!$G$6:$G$505,11))</f>
        <v>0</v>
      </c>
      <c r="M17" s="20" t="n">
        <f aca="false">IF($A17="","",SUMIFS(Expenses!$D$6:$D$505,Expenses!$C$6:$C$505,$A17,Expenses!$G$6:$G$505,12))</f>
        <v>0</v>
      </c>
      <c r="N17" s="21" t="n">
        <f aca="false">IF($A17="","",SUM(B17:M17))</f>
        <v>23.6</v>
      </c>
      <c r="O17" s="22" t="n">
        <f aca="false">IF(OR($A17="",N($N$27)=0),"",N17/$N$27)</f>
        <v>0.00424929688540943</v>
      </c>
    </row>
    <row r="18" customFormat="false" ht="15" hidden="false" customHeight="false" outlineLevel="0" collapsed="false">
      <c r="A18" s="7" t="str">
        <f aca="false">IF(Setup!$B$22="","",Setup!$B$22)</f>
        <v>Travel</v>
      </c>
      <c r="B18" s="20" t="n">
        <f aca="false">IF($A18="","",SUMIFS(Expenses!$D$6:$D$505,Expenses!$C$6:$C$505,$A18,Expenses!$G$6:$G$505,1))</f>
        <v>0</v>
      </c>
      <c r="C18" s="20" t="n">
        <f aca="false">IF($A18="","",SUMIFS(Expenses!$D$6:$D$505,Expenses!$C$6:$C$505,$A18,Expenses!$G$6:$G$505,2))</f>
        <v>0</v>
      </c>
      <c r="D18" s="20" t="n">
        <f aca="false">IF($A18="","",SUMIFS(Expenses!$D$6:$D$505,Expenses!$C$6:$C$505,$A18,Expenses!$G$6:$G$505,3))</f>
        <v>180</v>
      </c>
      <c r="E18" s="20" t="n">
        <f aca="false">IF($A18="","",SUMIFS(Expenses!$D$6:$D$505,Expenses!$C$6:$C$505,$A18,Expenses!$G$6:$G$505,4))</f>
        <v>0</v>
      </c>
      <c r="F18" s="20" t="n">
        <f aca="false">IF($A18="","",SUMIFS(Expenses!$D$6:$D$505,Expenses!$C$6:$C$505,$A18,Expenses!$G$6:$G$505,5))</f>
        <v>0</v>
      </c>
      <c r="G18" s="20" t="n">
        <f aca="false">IF($A18="","",SUMIFS(Expenses!$D$6:$D$505,Expenses!$C$6:$C$505,$A18,Expenses!$G$6:$G$505,6))</f>
        <v>0</v>
      </c>
      <c r="H18" s="20" t="n">
        <f aca="false">IF($A18="","",SUMIFS(Expenses!$D$6:$D$505,Expenses!$C$6:$C$505,$A18,Expenses!$G$6:$G$505,7))</f>
        <v>0</v>
      </c>
      <c r="I18" s="20" t="n">
        <f aca="false">IF($A18="","",SUMIFS(Expenses!$D$6:$D$505,Expenses!$C$6:$C$505,$A18,Expenses!$G$6:$G$505,8))</f>
        <v>0</v>
      </c>
      <c r="J18" s="20" t="n">
        <f aca="false">IF($A18="","",SUMIFS(Expenses!$D$6:$D$505,Expenses!$C$6:$C$505,$A18,Expenses!$G$6:$G$505,9))</f>
        <v>0</v>
      </c>
      <c r="K18" s="20" t="n">
        <f aca="false">IF($A18="","",SUMIFS(Expenses!$D$6:$D$505,Expenses!$C$6:$C$505,$A18,Expenses!$G$6:$G$505,10))</f>
        <v>0</v>
      </c>
      <c r="L18" s="20" t="n">
        <f aca="false">IF($A18="","",SUMIFS(Expenses!$D$6:$D$505,Expenses!$C$6:$C$505,$A18,Expenses!$G$6:$G$505,11))</f>
        <v>0</v>
      </c>
      <c r="M18" s="20" t="n">
        <f aca="false">IF($A18="","",SUMIFS(Expenses!$D$6:$D$505,Expenses!$C$6:$C$505,$A18,Expenses!$G$6:$G$505,12))</f>
        <v>0</v>
      </c>
      <c r="N18" s="21" t="n">
        <f aca="false">IF($A18="","",SUM(B18:M18))</f>
        <v>180</v>
      </c>
      <c r="O18" s="22" t="n">
        <f aca="false">IF(OR($A18="",N($N$27)=0),"",N18/$N$27)</f>
        <v>0.0324098914988855</v>
      </c>
    </row>
    <row r="19" customFormat="false" ht="15" hidden="false" customHeight="false" outlineLevel="0" collapsed="false">
      <c r="A19" s="7" t="str">
        <f aca="false">IF(Setup!$B$23="","",Setup!$B$23)</f>
        <v>Other</v>
      </c>
      <c r="B19" s="20" t="n">
        <f aca="false">IF($A19="","",SUMIFS(Expenses!$D$6:$D$505,Expenses!$C$6:$C$505,$A19,Expenses!$G$6:$G$505,1))</f>
        <v>0</v>
      </c>
      <c r="C19" s="20" t="n">
        <f aca="false">IF($A19="","",SUMIFS(Expenses!$D$6:$D$505,Expenses!$C$6:$C$505,$A19,Expenses!$G$6:$G$505,2))</f>
        <v>0</v>
      </c>
      <c r="D19" s="20" t="n">
        <f aca="false">IF($A19="","",SUMIFS(Expenses!$D$6:$D$505,Expenses!$C$6:$C$505,$A19,Expenses!$G$6:$G$505,3))</f>
        <v>0</v>
      </c>
      <c r="E19" s="20" t="n">
        <f aca="false">IF($A19="","",SUMIFS(Expenses!$D$6:$D$505,Expenses!$C$6:$C$505,$A19,Expenses!$G$6:$G$505,4))</f>
        <v>0</v>
      </c>
      <c r="F19" s="20" t="n">
        <f aca="false">IF($A19="","",SUMIFS(Expenses!$D$6:$D$505,Expenses!$C$6:$C$505,$A19,Expenses!$G$6:$G$505,5))</f>
        <v>0</v>
      </c>
      <c r="G19" s="20" t="n">
        <f aca="false">IF($A19="","",SUMIFS(Expenses!$D$6:$D$505,Expenses!$C$6:$C$505,$A19,Expenses!$G$6:$G$505,6))</f>
        <v>0</v>
      </c>
      <c r="H19" s="20" t="n">
        <f aca="false">IF($A19="","",SUMIFS(Expenses!$D$6:$D$505,Expenses!$C$6:$C$505,$A19,Expenses!$G$6:$G$505,7))</f>
        <v>0</v>
      </c>
      <c r="I19" s="20" t="n">
        <f aca="false">IF($A19="","",SUMIFS(Expenses!$D$6:$D$505,Expenses!$C$6:$C$505,$A19,Expenses!$G$6:$G$505,8))</f>
        <v>0</v>
      </c>
      <c r="J19" s="20" t="n">
        <f aca="false">IF($A19="","",SUMIFS(Expenses!$D$6:$D$505,Expenses!$C$6:$C$505,$A19,Expenses!$G$6:$G$505,9))</f>
        <v>0</v>
      </c>
      <c r="K19" s="20" t="n">
        <f aca="false">IF($A19="","",SUMIFS(Expenses!$D$6:$D$505,Expenses!$C$6:$C$505,$A19,Expenses!$G$6:$G$505,10))</f>
        <v>0</v>
      </c>
      <c r="L19" s="20" t="n">
        <f aca="false">IF($A19="","",SUMIFS(Expenses!$D$6:$D$505,Expenses!$C$6:$C$505,$A19,Expenses!$G$6:$G$505,11))</f>
        <v>0</v>
      </c>
      <c r="M19" s="20" t="n">
        <f aca="false">IF($A19="","",SUMIFS(Expenses!$D$6:$D$505,Expenses!$C$6:$C$505,$A19,Expenses!$G$6:$G$505,12))</f>
        <v>0</v>
      </c>
      <c r="N19" s="21" t="n">
        <f aca="false">IF($A19="","",SUM(B19:M19))</f>
        <v>0</v>
      </c>
      <c r="O19" s="22" t="n">
        <f aca="false">IF(OR($A19="",N($N$27)=0),"",N19/$N$27)</f>
        <v>0</v>
      </c>
    </row>
    <row r="20" customFormat="false" ht="15" hidden="false" customHeight="false" outlineLevel="0" collapsed="false">
      <c r="A20" s="7" t="str">
        <f aca="false">IF(Setup!$B$24="","",Setup!$B$24)</f>
        <v/>
      </c>
      <c r="B20" s="20" t="str">
        <f aca="false">IF($A20="","",SUMIFS(Expenses!$D$6:$D$505,Expenses!$C$6:$C$505,$A20,Expenses!$G$6:$G$505,1))</f>
        <v/>
      </c>
      <c r="C20" s="20" t="str">
        <f aca="false">IF($A20="","",SUMIFS(Expenses!$D$6:$D$505,Expenses!$C$6:$C$505,$A20,Expenses!$G$6:$G$505,2))</f>
        <v/>
      </c>
      <c r="D20" s="20" t="str">
        <f aca="false">IF($A20="","",SUMIFS(Expenses!$D$6:$D$505,Expenses!$C$6:$C$505,$A20,Expenses!$G$6:$G$505,3))</f>
        <v/>
      </c>
      <c r="E20" s="20" t="str">
        <f aca="false">IF($A20="","",SUMIFS(Expenses!$D$6:$D$505,Expenses!$C$6:$C$505,$A20,Expenses!$G$6:$G$505,4))</f>
        <v/>
      </c>
      <c r="F20" s="20" t="str">
        <f aca="false">IF($A20="","",SUMIFS(Expenses!$D$6:$D$505,Expenses!$C$6:$C$505,$A20,Expenses!$G$6:$G$505,5))</f>
        <v/>
      </c>
      <c r="G20" s="20" t="str">
        <f aca="false">IF($A20="","",SUMIFS(Expenses!$D$6:$D$505,Expenses!$C$6:$C$505,$A20,Expenses!$G$6:$G$505,6))</f>
        <v/>
      </c>
      <c r="H20" s="20" t="str">
        <f aca="false">IF($A20="","",SUMIFS(Expenses!$D$6:$D$505,Expenses!$C$6:$C$505,$A20,Expenses!$G$6:$G$505,7))</f>
        <v/>
      </c>
      <c r="I20" s="20" t="str">
        <f aca="false">IF($A20="","",SUMIFS(Expenses!$D$6:$D$505,Expenses!$C$6:$C$505,$A20,Expenses!$G$6:$G$505,8))</f>
        <v/>
      </c>
      <c r="J20" s="20" t="str">
        <f aca="false">IF($A20="","",SUMIFS(Expenses!$D$6:$D$505,Expenses!$C$6:$C$505,$A20,Expenses!$G$6:$G$505,9))</f>
        <v/>
      </c>
      <c r="K20" s="20" t="str">
        <f aca="false">IF($A20="","",SUMIFS(Expenses!$D$6:$D$505,Expenses!$C$6:$C$505,$A20,Expenses!$G$6:$G$505,10))</f>
        <v/>
      </c>
      <c r="L20" s="20" t="str">
        <f aca="false">IF($A20="","",SUMIFS(Expenses!$D$6:$D$505,Expenses!$C$6:$C$505,$A20,Expenses!$G$6:$G$505,11))</f>
        <v/>
      </c>
      <c r="M20" s="20" t="str">
        <f aca="false">IF($A20="","",SUMIFS(Expenses!$D$6:$D$505,Expenses!$C$6:$C$505,$A20,Expenses!$G$6:$G$505,12))</f>
        <v/>
      </c>
      <c r="N20" s="21" t="str">
        <f aca="false">IF($A20="","",SUM(B20:M20))</f>
        <v/>
      </c>
      <c r="O20" s="22" t="str">
        <f aca="false">IF(OR($A20="",N($N$27)=0),"",N20/$N$27)</f>
        <v/>
      </c>
    </row>
    <row r="21" customFormat="false" ht="15" hidden="false" customHeight="false" outlineLevel="0" collapsed="false">
      <c r="A21" s="7" t="str">
        <f aca="false">IF(Setup!$B$25="","",Setup!$B$25)</f>
        <v/>
      </c>
      <c r="B21" s="20" t="str">
        <f aca="false">IF($A21="","",SUMIFS(Expenses!$D$6:$D$505,Expenses!$C$6:$C$505,$A21,Expenses!$G$6:$G$505,1))</f>
        <v/>
      </c>
      <c r="C21" s="20" t="str">
        <f aca="false">IF($A21="","",SUMIFS(Expenses!$D$6:$D$505,Expenses!$C$6:$C$505,$A21,Expenses!$G$6:$G$505,2))</f>
        <v/>
      </c>
      <c r="D21" s="20" t="str">
        <f aca="false">IF($A21="","",SUMIFS(Expenses!$D$6:$D$505,Expenses!$C$6:$C$505,$A21,Expenses!$G$6:$G$505,3))</f>
        <v/>
      </c>
      <c r="E21" s="20" t="str">
        <f aca="false">IF($A21="","",SUMIFS(Expenses!$D$6:$D$505,Expenses!$C$6:$C$505,$A21,Expenses!$G$6:$G$505,4))</f>
        <v/>
      </c>
      <c r="F21" s="20" t="str">
        <f aca="false">IF($A21="","",SUMIFS(Expenses!$D$6:$D$505,Expenses!$C$6:$C$505,$A21,Expenses!$G$6:$G$505,5))</f>
        <v/>
      </c>
      <c r="G21" s="20" t="str">
        <f aca="false">IF($A21="","",SUMIFS(Expenses!$D$6:$D$505,Expenses!$C$6:$C$505,$A21,Expenses!$G$6:$G$505,6))</f>
        <v/>
      </c>
      <c r="H21" s="20" t="str">
        <f aca="false">IF($A21="","",SUMIFS(Expenses!$D$6:$D$505,Expenses!$C$6:$C$505,$A21,Expenses!$G$6:$G$505,7))</f>
        <v/>
      </c>
      <c r="I21" s="20" t="str">
        <f aca="false">IF($A21="","",SUMIFS(Expenses!$D$6:$D$505,Expenses!$C$6:$C$505,$A21,Expenses!$G$6:$G$505,8))</f>
        <v/>
      </c>
      <c r="J21" s="20" t="str">
        <f aca="false">IF($A21="","",SUMIFS(Expenses!$D$6:$D$505,Expenses!$C$6:$C$505,$A21,Expenses!$G$6:$G$505,9))</f>
        <v/>
      </c>
      <c r="K21" s="20" t="str">
        <f aca="false">IF($A21="","",SUMIFS(Expenses!$D$6:$D$505,Expenses!$C$6:$C$505,$A21,Expenses!$G$6:$G$505,10))</f>
        <v/>
      </c>
      <c r="L21" s="20" t="str">
        <f aca="false">IF($A21="","",SUMIFS(Expenses!$D$6:$D$505,Expenses!$C$6:$C$505,$A21,Expenses!$G$6:$G$505,11))</f>
        <v/>
      </c>
      <c r="M21" s="20" t="str">
        <f aca="false">IF($A21="","",SUMIFS(Expenses!$D$6:$D$505,Expenses!$C$6:$C$505,$A21,Expenses!$G$6:$G$505,12))</f>
        <v/>
      </c>
      <c r="N21" s="21" t="str">
        <f aca="false">IF($A21="","",SUM(B21:M21))</f>
        <v/>
      </c>
      <c r="O21" s="22" t="str">
        <f aca="false">IF(OR($A21="",N($N$27)=0),"",N21/$N$27)</f>
        <v/>
      </c>
    </row>
    <row r="22" customFormat="false" ht="15" hidden="false" customHeight="false" outlineLevel="0" collapsed="false">
      <c r="A22" s="7" t="str">
        <f aca="false">IF(Setup!$B$26="","",Setup!$B$26)</f>
        <v/>
      </c>
      <c r="B22" s="20" t="str">
        <f aca="false">IF($A22="","",SUMIFS(Expenses!$D$6:$D$505,Expenses!$C$6:$C$505,$A22,Expenses!$G$6:$G$505,1))</f>
        <v/>
      </c>
      <c r="C22" s="20" t="str">
        <f aca="false">IF($A22="","",SUMIFS(Expenses!$D$6:$D$505,Expenses!$C$6:$C$505,$A22,Expenses!$G$6:$G$505,2))</f>
        <v/>
      </c>
      <c r="D22" s="20" t="str">
        <f aca="false">IF($A22="","",SUMIFS(Expenses!$D$6:$D$505,Expenses!$C$6:$C$505,$A22,Expenses!$G$6:$G$505,3))</f>
        <v/>
      </c>
      <c r="E22" s="20" t="str">
        <f aca="false">IF($A22="","",SUMIFS(Expenses!$D$6:$D$505,Expenses!$C$6:$C$505,$A22,Expenses!$G$6:$G$505,4))</f>
        <v/>
      </c>
      <c r="F22" s="20" t="str">
        <f aca="false">IF($A22="","",SUMIFS(Expenses!$D$6:$D$505,Expenses!$C$6:$C$505,$A22,Expenses!$G$6:$G$505,5))</f>
        <v/>
      </c>
      <c r="G22" s="20" t="str">
        <f aca="false">IF($A22="","",SUMIFS(Expenses!$D$6:$D$505,Expenses!$C$6:$C$505,$A22,Expenses!$G$6:$G$505,6))</f>
        <v/>
      </c>
      <c r="H22" s="20" t="str">
        <f aca="false">IF($A22="","",SUMIFS(Expenses!$D$6:$D$505,Expenses!$C$6:$C$505,$A22,Expenses!$G$6:$G$505,7))</f>
        <v/>
      </c>
      <c r="I22" s="20" t="str">
        <f aca="false">IF($A22="","",SUMIFS(Expenses!$D$6:$D$505,Expenses!$C$6:$C$505,$A22,Expenses!$G$6:$G$505,8))</f>
        <v/>
      </c>
      <c r="J22" s="20" t="str">
        <f aca="false">IF($A22="","",SUMIFS(Expenses!$D$6:$D$505,Expenses!$C$6:$C$505,$A22,Expenses!$G$6:$G$505,9))</f>
        <v/>
      </c>
      <c r="K22" s="20" t="str">
        <f aca="false">IF($A22="","",SUMIFS(Expenses!$D$6:$D$505,Expenses!$C$6:$C$505,$A22,Expenses!$G$6:$G$505,10))</f>
        <v/>
      </c>
      <c r="L22" s="20" t="str">
        <f aca="false">IF($A22="","",SUMIFS(Expenses!$D$6:$D$505,Expenses!$C$6:$C$505,$A22,Expenses!$G$6:$G$505,11))</f>
        <v/>
      </c>
      <c r="M22" s="20" t="str">
        <f aca="false">IF($A22="","",SUMIFS(Expenses!$D$6:$D$505,Expenses!$C$6:$C$505,$A22,Expenses!$G$6:$G$505,12))</f>
        <v/>
      </c>
      <c r="N22" s="21" t="str">
        <f aca="false">IF($A22="","",SUM(B22:M22))</f>
        <v/>
      </c>
      <c r="O22" s="22" t="str">
        <f aca="false">IF(OR($A22="",N($N$27)=0),"",N22/$N$27)</f>
        <v/>
      </c>
    </row>
    <row r="23" customFormat="false" ht="15" hidden="false" customHeight="false" outlineLevel="0" collapsed="false">
      <c r="A23" s="7" t="str">
        <f aca="false">IF(Setup!$B$27="","",Setup!$B$27)</f>
        <v/>
      </c>
      <c r="B23" s="20" t="str">
        <f aca="false">IF($A23="","",SUMIFS(Expenses!$D$6:$D$505,Expenses!$C$6:$C$505,$A23,Expenses!$G$6:$G$505,1))</f>
        <v/>
      </c>
      <c r="C23" s="20" t="str">
        <f aca="false">IF($A23="","",SUMIFS(Expenses!$D$6:$D$505,Expenses!$C$6:$C$505,$A23,Expenses!$G$6:$G$505,2))</f>
        <v/>
      </c>
      <c r="D23" s="20" t="str">
        <f aca="false">IF($A23="","",SUMIFS(Expenses!$D$6:$D$505,Expenses!$C$6:$C$505,$A23,Expenses!$G$6:$G$505,3))</f>
        <v/>
      </c>
      <c r="E23" s="20" t="str">
        <f aca="false">IF($A23="","",SUMIFS(Expenses!$D$6:$D$505,Expenses!$C$6:$C$505,$A23,Expenses!$G$6:$G$505,4))</f>
        <v/>
      </c>
      <c r="F23" s="20" t="str">
        <f aca="false">IF($A23="","",SUMIFS(Expenses!$D$6:$D$505,Expenses!$C$6:$C$505,$A23,Expenses!$G$6:$G$505,5))</f>
        <v/>
      </c>
      <c r="G23" s="20" t="str">
        <f aca="false">IF($A23="","",SUMIFS(Expenses!$D$6:$D$505,Expenses!$C$6:$C$505,$A23,Expenses!$G$6:$G$505,6))</f>
        <v/>
      </c>
      <c r="H23" s="20" t="str">
        <f aca="false">IF($A23="","",SUMIFS(Expenses!$D$6:$D$505,Expenses!$C$6:$C$505,$A23,Expenses!$G$6:$G$505,7))</f>
        <v/>
      </c>
      <c r="I23" s="20" t="str">
        <f aca="false">IF($A23="","",SUMIFS(Expenses!$D$6:$D$505,Expenses!$C$6:$C$505,$A23,Expenses!$G$6:$G$505,8))</f>
        <v/>
      </c>
      <c r="J23" s="20" t="str">
        <f aca="false">IF($A23="","",SUMIFS(Expenses!$D$6:$D$505,Expenses!$C$6:$C$505,$A23,Expenses!$G$6:$G$505,9))</f>
        <v/>
      </c>
      <c r="K23" s="20" t="str">
        <f aca="false">IF($A23="","",SUMIFS(Expenses!$D$6:$D$505,Expenses!$C$6:$C$505,$A23,Expenses!$G$6:$G$505,10))</f>
        <v/>
      </c>
      <c r="L23" s="20" t="str">
        <f aca="false">IF($A23="","",SUMIFS(Expenses!$D$6:$D$505,Expenses!$C$6:$C$505,$A23,Expenses!$G$6:$G$505,11))</f>
        <v/>
      </c>
      <c r="M23" s="20" t="str">
        <f aca="false">IF($A23="","",SUMIFS(Expenses!$D$6:$D$505,Expenses!$C$6:$C$505,$A23,Expenses!$G$6:$G$505,12))</f>
        <v/>
      </c>
      <c r="N23" s="21" t="str">
        <f aca="false">IF($A23="","",SUM(B23:M23))</f>
        <v/>
      </c>
      <c r="O23" s="22" t="str">
        <f aca="false">IF(OR($A23="",N($N$27)=0),"",N23/$N$27)</f>
        <v/>
      </c>
    </row>
    <row r="24" customFormat="false" ht="15" hidden="false" customHeight="false" outlineLevel="0" collapsed="false">
      <c r="A24" s="7" t="str">
        <f aca="false">IF(Setup!$B$28="","",Setup!$B$28)</f>
        <v/>
      </c>
      <c r="B24" s="20" t="str">
        <f aca="false">IF($A24="","",SUMIFS(Expenses!$D$6:$D$505,Expenses!$C$6:$C$505,$A24,Expenses!$G$6:$G$505,1))</f>
        <v/>
      </c>
      <c r="C24" s="20" t="str">
        <f aca="false">IF($A24="","",SUMIFS(Expenses!$D$6:$D$505,Expenses!$C$6:$C$505,$A24,Expenses!$G$6:$G$505,2))</f>
        <v/>
      </c>
      <c r="D24" s="20" t="str">
        <f aca="false">IF($A24="","",SUMIFS(Expenses!$D$6:$D$505,Expenses!$C$6:$C$505,$A24,Expenses!$G$6:$G$505,3))</f>
        <v/>
      </c>
      <c r="E24" s="20" t="str">
        <f aca="false">IF($A24="","",SUMIFS(Expenses!$D$6:$D$505,Expenses!$C$6:$C$505,$A24,Expenses!$G$6:$G$505,4))</f>
        <v/>
      </c>
      <c r="F24" s="20" t="str">
        <f aca="false">IF($A24="","",SUMIFS(Expenses!$D$6:$D$505,Expenses!$C$6:$C$505,$A24,Expenses!$G$6:$G$505,5))</f>
        <v/>
      </c>
      <c r="G24" s="20" t="str">
        <f aca="false">IF($A24="","",SUMIFS(Expenses!$D$6:$D$505,Expenses!$C$6:$C$505,$A24,Expenses!$G$6:$G$505,6))</f>
        <v/>
      </c>
      <c r="H24" s="20" t="str">
        <f aca="false">IF($A24="","",SUMIFS(Expenses!$D$6:$D$505,Expenses!$C$6:$C$505,$A24,Expenses!$G$6:$G$505,7))</f>
        <v/>
      </c>
      <c r="I24" s="20" t="str">
        <f aca="false">IF($A24="","",SUMIFS(Expenses!$D$6:$D$505,Expenses!$C$6:$C$505,$A24,Expenses!$G$6:$G$505,8))</f>
        <v/>
      </c>
      <c r="J24" s="20" t="str">
        <f aca="false">IF($A24="","",SUMIFS(Expenses!$D$6:$D$505,Expenses!$C$6:$C$505,$A24,Expenses!$G$6:$G$505,9))</f>
        <v/>
      </c>
      <c r="K24" s="20" t="str">
        <f aca="false">IF($A24="","",SUMIFS(Expenses!$D$6:$D$505,Expenses!$C$6:$C$505,$A24,Expenses!$G$6:$G$505,10))</f>
        <v/>
      </c>
      <c r="L24" s="20" t="str">
        <f aca="false">IF($A24="","",SUMIFS(Expenses!$D$6:$D$505,Expenses!$C$6:$C$505,$A24,Expenses!$G$6:$G$505,11))</f>
        <v/>
      </c>
      <c r="M24" s="20" t="str">
        <f aca="false">IF($A24="","",SUMIFS(Expenses!$D$6:$D$505,Expenses!$C$6:$C$505,$A24,Expenses!$G$6:$G$505,12))</f>
        <v/>
      </c>
      <c r="N24" s="21" t="str">
        <f aca="false">IF($A24="","",SUM(B24:M24))</f>
        <v/>
      </c>
      <c r="O24" s="22" t="str">
        <f aca="false">IF(OR($A24="",N($N$27)=0),"",N24/$N$27)</f>
        <v/>
      </c>
    </row>
    <row r="25" customFormat="false" ht="15" hidden="false" customHeight="false" outlineLevel="0" collapsed="false">
      <c r="A25" s="23" t="s">
        <v>96</v>
      </c>
      <c r="B25" s="24" t="n">
        <f aca="false">B27-SUM(B5:B24)</f>
        <v>0</v>
      </c>
      <c r="C25" s="24" t="n">
        <f aca="false">C27-SUM(C5:C24)</f>
        <v>0</v>
      </c>
      <c r="D25" s="24" t="n">
        <f aca="false">D27-SUM(D5:D24)</f>
        <v>0</v>
      </c>
      <c r="E25" s="24" t="n">
        <f aca="false">E27-SUM(E5:E24)</f>
        <v>0</v>
      </c>
      <c r="F25" s="24" t="n">
        <f aca="false">F27-SUM(F5:F24)</f>
        <v>0</v>
      </c>
      <c r="G25" s="24" t="n">
        <f aca="false">G27-SUM(G5:G24)</f>
        <v>0</v>
      </c>
      <c r="H25" s="24" t="n">
        <f aca="false">H27-SUM(H5:H24)</f>
        <v>0</v>
      </c>
      <c r="I25" s="24" t="n">
        <f aca="false">I27-SUM(I5:I24)</f>
        <v>0</v>
      </c>
      <c r="J25" s="24" t="n">
        <f aca="false">J27-SUM(J5:J24)</f>
        <v>0</v>
      </c>
      <c r="K25" s="24" t="n">
        <f aca="false">K27-SUM(K5:K24)</f>
        <v>0</v>
      </c>
      <c r="L25" s="24" t="n">
        <f aca="false">L27-SUM(L5:L24)</f>
        <v>0</v>
      </c>
      <c r="M25" s="24" t="n">
        <f aca="false">M27-SUM(M5:M24)</f>
        <v>0</v>
      </c>
      <c r="N25" s="25" t="n">
        <f aca="false">SUM(B25:M25)</f>
        <v>0</v>
      </c>
      <c r="O25" s="22" t="n">
        <f aca="false">IF(N($N$27)=0,"",N25/$N$27)</f>
        <v>0</v>
      </c>
    </row>
    <row r="27" customFormat="false" ht="15" hidden="false" customHeight="false" outlineLevel="0" collapsed="false">
      <c r="A27" s="26" t="s">
        <v>97</v>
      </c>
      <c r="B27" s="21" t="n">
        <f aca="false">SUMIFS(Expenses!$D$6:$D$505,Expenses!$G$6:$G$505,1)</f>
        <v>2014.94</v>
      </c>
      <c r="C27" s="21" t="n">
        <f aca="false">SUMIFS(Expenses!$D$6:$D$505,Expenses!$G$6:$G$505,2)</f>
        <v>1771.58</v>
      </c>
      <c r="D27" s="21" t="n">
        <f aca="false">SUMIFS(Expenses!$D$6:$D$505,Expenses!$G$6:$G$505,3)</f>
        <v>1767.34</v>
      </c>
      <c r="E27" s="21" t="n">
        <f aca="false">SUMIFS(Expenses!$D$6:$D$505,Expenses!$G$6:$G$505,4)</f>
        <v>0</v>
      </c>
      <c r="F27" s="21" t="n">
        <f aca="false">SUMIFS(Expenses!$D$6:$D$505,Expenses!$G$6:$G$505,5)</f>
        <v>0</v>
      </c>
      <c r="G27" s="21" t="n">
        <f aca="false">SUMIFS(Expenses!$D$6:$D$505,Expenses!$G$6:$G$505,6)</f>
        <v>0</v>
      </c>
      <c r="H27" s="21" t="n">
        <f aca="false">SUMIFS(Expenses!$D$6:$D$505,Expenses!$G$6:$G$505,7)</f>
        <v>0</v>
      </c>
      <c r="I27" s="21" t="n">
        <f aca="false">SUMIFS(Expenses!$D$6:$D$505,Expenses!$G$6:$G$505,8)</f>
        <v>0</v>
      </c>
      <c r="J27" s="21" t="n">
        <f aca="false">SUMIFS(Expenses!$D$6:$D$505,Expenses!$G$6:$G$505,9)</f>
        <v>0</v>
      </c>
      <c r="K27" s="21" t="n">
        <f aca="false">SUMIFS(Expenses!$D$6:$D$505,Expenses!$G$6:$G$505,10)</f>
        <v>0</v>
      </c>
      <c r="L27" s="21" t="n">
        <f aca="false">SUMIFS(Expenses!$D$6:$D$505,Expenses!$G$6:$G$505,11)</f>
        <v>0</v>
      </c>
      <c r="M27" s="21" t="n">
        <f aca="false">SUMIFS(Expenses!$D$6:$D$505,Expenses!$G$6:$G$505,12)</f>
        <v>0</v>
      </c>
      <c r="N27" s="21" t="n">
        <f aca="false">SUM(B27:M27)</f>
        <v>5553.86</v>
      </c>
      <c r="O27" s="22" t="n">
        <f aca="false">IF(N27=0,"",SUM(O5:O25))</f>
        <v>1</v>
      </c>
    </row>
    <row r="28" customFormat="false" ht="15" hidden="false" customHeight="false" outlineLevel="0" collapsed="false">
      <c r="A28" s="7" t="s">
        <v>98</v>
      </c>
      <c r="B28" s="27" t="n">
        <f aca="false">COUNTIFS(Expenses!$G$6:$G$505,1)</f>
        <v>16</v>
      </c>
      <c r="C28" s="27" t="n">
        <f aca="false">COUNTIFS(Expenses!$G$6:$G$505,2)</f>
        <v>12</v>
      </c>
      <c r="D28" s="27" t="n">
        <f aca="false">COUNTIFS(Expenses!$G$6:$G$505,3)</f>
        <v>9</v>
      </c>
      <c r="E28" s="27" t="n">
        <f aca="false">COUNTIFS(Expenses!$G$6:$G$505,4)</f>
        <v>0</v>
      </c>
      <c r="F28" s="27" t="n">
        <f aca="false">COUNTIFS(Expenses!$G$6:$G$505,5)</f>
        <v>0</v>
      </c>
      <c r="G28" s="27" t="n">
        <f aca="false">COUNTIFS(Expenses!$G$6:$G$505,6)</f>
        <v>0</v>
      </c>
      <c r="H28" s="27" t="n">
        <f aca="false">COUNTIFS(Expenses!$G$6:$G$505,7)</f>
        <v>0</v>
      </c>
      <c r="I28" s="27" t="n">
        <f aca="false">COUNTIFS(Expenses!$G$6:$G$505,8)</f>
        <v>0</v>
      </c>
      <c r="J28" s="27" t="n">
        <f aca="false">COUNTIFS(Expenses!$G$6:$G$505,9)</f>
        <v>0</v>
      </c>
      <c r="K28" s="27" t="n">
        <f aca="false">COUNTIFS(Expenses!$G$6:$G$505,10)</f>
        <v>0</v>
      </c>
      <c r="L28" s="27" t="n">
        <f aca="false">COUNTIFS(Expenses!$G$6:$G$505,11)</f>
        <v>0</v>
      </c>
      <c r="M28" s="27" t="n">
        <f aca="false">COUNTIFS(Expenses!$G$6:$G$505,12)</f>
        <v>0</v>
      </c>
      <c r="N28" s="27" t="n">
        <f aca="false">SUM(B28:M28)</f>
        <v>37</v>
      </c>
    </row>
    <row r="29" customFormat="false" ht="15" hidden="false" customHeight="false" outlineLevel="0" collapsed="false">
      <c r="A29" s="7" t="s">
        <v>99</v>
      </c>
      <c r="B29" s="28" t="n">
        <f aca="false">IF(B28=0,"—",B27/B28)</f>
        <v>125.93375</v>
      </c>
      <c r="C29" s="28" t="n">
        <f aca="false">IF(C28=0,"—",C27/C28)</f>
        <v>147.631666666667</v>
      </c>
      <c r="D29" s="28" t="n">
        <f aca="false">IF(D28=0,"—",D27/D28)</f>
        <v>196.371111111111</v>
      </c>
      <c r="E29" s="28" t="str">
        <f aca="false">IF(E28=0,"—",E27/E28)</f>
        <v>—</v>
      </c>
      <c r="F29" s="28" t="str">
        <f aca="false">IF(F28=0,"—",F27/F28)</f>
        <v>—</v>
      </c>
      <c r="G29" s="28" t="str">
        <f aca="false">IF(G28=0,"—",G27/G28)</f>
        <v>—</v>
      </c>
      <c r="H29" s="28" t="str">
        <f aca="false">IF(H28=0,"—",H27/H28)</f>
        <v>—</v>
      </c>
      <c r="I29" s="28" t="str">
        <f aca="false">IF(I28=0,"—",I27/I28)</f>
        <v>—</v>
      </c>
      <c r="J29" s="28" t="str">
        <f aca="false">IF(J28=0,"—",J27/J28)</f>
        <v>—</v>
      </c>
      <c r="K29" s="28" t="str">
        <f aca="false">IF(K28=0,"—",K27/K28)</f>
        <v>—</v>
      </c>
      <c r="L29" s="28" t="str">
        <f aca="false">IF(L28=0,"—",L27/L28)</f>
        <v>—</v>
      </c>
      <c r="M29" s="28" t="str">
        <f aca="false">IF(M28=0,"—",M27/M28)</f>
        <v>—</v>
      </c>
      <c r="N29" s="28" t="n">
        <f aca="false">IF(N28=0,"—",N27/N28)</f>
        <v>150.104324324324</v>
      </c>
    </row>
    <row r="31" customFormat="false" ht="15" hidden="false" customHeight="false" outlineLevel="0" collapsed="false">
      <c r="A31" s="29" t="s">
        <v>100</v>
      </c>
    </row>
    <row r="32" customFormat="false" ht="15" hidden="false" customHeight="false" outlineLevel="0" collapsed="false">
      <c r="A32" s="9" t="s">
        <v>101</v>
      </c>
      <c r="B32" s="9"/>
      <c r="C32" s="9"/>
      <c r="D32" s="28" t="str">
        <f aca="false">IF(N($N$27)=0,"—",INDEX(A5:A24,MATCH(MAX(N5:N24),N5:N24,0)))</f>
        <v>Rent / housing</v>
      </c>
      <c r="E32" s="28"/>
      <c r="F32" s="28"/>
    </row>
    <row r="33" customFormat="false" ht="15" hidden="false" customHeight="false" outlineLevel="0" collapsed="false">
      <c r="A33" s="9" t="s">
        <v>102</v>
      </c>
      <c r="B33" s="9"/>
      <c r="C33" s="9"/>
      <c r="D33" s="28" t="n">
        <f aca="false">IF(N($N$27)=0,"—",MAX(N5:N24))</f>
        <v>3600</v>
      </c>
      <c r="E33" s="28"/>
      <c r="F33" s="28"/>
    </row>
    <row r="34" customFormat="false" ht="15" hidden="false" customHeight="false" outlineLevel="0" collapsed="false">
      <c r="A34" s="9" t="s">
        <v>103</v>
      </c>
      <c r="B34" s="9"/>
      <c r="C34" s="9"/>
      <c r="D34" s="28" t="str">
        <f aca="false">IF(N($N$27)=0,"—",INDEX($B$4:$M$4,MATCH(MAX(B27:M27),B27:M27,0)))</f>
        <v>Jan</v>
      </c>
      <c r="E34" s="28"/>
      <c r="F34" s="28"/>
    </row>
    <row r="35" customFormat="false" ht="15" hidden="false" customHeight="false" outlineLevel="0" collapsed="false">
      <c r="A35" s="9" t="s">
        <v>104</v>
      </c>
      <c r="B35" s="9"/>
      <c r="C35" s="9"/>
      <c r="D35" s="28" t="n">
        <f aca="false">IF(COUNTIF(B27:M27,"&gt;0")=0,"—",N27/COUNTIF(B27:M27,"&gt;0"))</f>
        <v>1851.28666666667</v>
      </c>
      <c r="E35" s="28"/>
      <c r="F35" s="28"/>
    </row>
    <row r="37" customFormat="false" ht="15" hidden="false" customHeight="false" outlineLevel="0" collapsed="false">
      <c r="A37" s="2" t="s">
        <v>105</v>
      </c>
    </row>
  </sheetData>
  <sheetProtection sheet="true" formatColumns="false" formatRows="false"/>
  <mergeCells count="9">
    <mergeCell ref="A1:P1"/>
    <mergeCell ref="A32:C32"/>
    <mergeCell ref="D32:F32"/>
    <mergeCell ref="A33:C33"/>
    <mergeCell ref="D33:F33"/>
    <mergeCell ref="A34:C34"/>
    <mergeCell ref="D34:F34"/>
    <mergeCell ref="A35:C35"/>
    <mergeCell ref="D35:F35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0"/>
    <col collapsed="false" customWidth="true" hidden="false" outlineLevel="0" max="5" min="3" style="0" width="10"/>
    <col collapsed="false" customWidth="true" hidden="false" outlineLevel="0" max="6" min="6" style="0" width="66"/>
  </cols>
  <sheetData>
    <row r="1" customFormat="false" ht="30" hidden="false" customHeight="true" outlineLevel="0" collapsed="false">
      <c r="A1" s="1" t="s">
        <v>106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107</v>
      </c>
    </row>
    <row r="4" customFormat="false" ht="15" hidden="false" customHeight="false" outlineLevel="0" collapsed="false">
      <c r="B4" s="30" t="s">
        <v>108</v>
      </c>
      <c r="C4" s="31" t="str">
        <f aca="false">IF(COUNTIF(D7:D18,"Error")+COUNTIF(D7:D18,"Review")=0,"✓ All checks passed","⚠ "&amp;(COUNTIF(D7:D18,"Error")+COUNTIF(D7:D18,"Review"))&amp;" check(s) need attention — see Checks sheet")</f>
        <v>✓ All checks passed</v>
      </c>
      <c r="D4" s="31"/>
      <c r="E4" s="31"/>
      <c r="F4" s="31"/>
    </row>
    <row r="6" customFormat="false" ht="27.75" hidden="false" customHeight="true" outlineLevel="0" collapsed="false">
      <c r="A6" s="11" t="s">
        <v>109</v>
      </c>
      <c r="B6" s="11" t="s">
        <v>110</v>
      </c>
      <c r="C6" s="11" t="s">
        <v>111</v>
      </c>
      <c r="D6" s="11" t="s">
        <v>112</v>
      </c>
      <c r="E6" s="11" t="s">
        <v>113</v>
      </c>
      <c r="F6" s="11" t="s">
        <v>114</v>
      </c>
    </row>
    <row r="7" customFormat="false" ht="15" hidden="false" customHeight="false" outlineLevel="0" collapsed="false">
      <c r="A7" s="32" t="n">
        <v>1</v>
      </c>
      <c r="B7" s="7" t="s">
        <v>115</v>
      </c>
      <c r="C7" s="33" t="n">
        <f aca="false">IF(LEN(TRIM(Setup!C5))&gt;0,0,1)</f>
        <v>0</v>
      </c>
      <c r="D7" s="34" t="str">
        <f aca="false">IF(C7=0,"OK",IF(E7="Error","Error",IF(E7="Warning","Review","Info")))</f>
        <v>OK</v>
      </c>
      <c r="E7" s="32" t="s">
        <v>116</v>
      </c>
      <c r="F7" s="35" t="s">
        <v>117</v>
      </c>
    </row>
    <row r="8" customFormat="false" ht="15" hidden="false" customHeight="false" outlineLevel="0" collapsed="false">
      <c r="A8" s="32" t="n">
        <v>2</v>
      </c>
      <c r="B8" s="7" t="s">
        <v>118</v>
      </c>
      <c r="C8" s="33" t="n">
        <f aca="false">IF(ISNUMBER(Setup!C6),IF(AND(Setup!C6=INT(Setup!C6),Setup!C6&gt;=1900,Setup!C6&lt;=2200),0,1),1)</f>
        <v>0</v>
      </c>
      <c r="D8" s="34" t="str">
        <f aca="false">IF(C8=0,"OK",IF(E8="Error","Error",IF(E8="Warning","Review","Info")))</f>
        <v>OK</v>
      </c>
      <c r="E8" s="32" t="s">
        <v>119</v>
      </c>
      <c r="F8" s="35" t="s">
        <v>120</v>
      </c>
    </row>
    <row r="9" customFormat="false" ht="15" hidden="false" customHeight="false" outlineLevel="0" collapsed="false">
      <c r="A9" s="32" t="n">
        <v>3</v>
      </c>
      <c r="B9" s="7" t="s">
        <v>121</v>
      </c>
      <c r="C9" s="33" t="n">
        <f aca="false">IF(SUMPRODUCT(--(LEN(Setup!B9:B28)&gt;0))=0,1,0)</f>
        <v>0</v>
      </c>
      <c r="D9" s="34" t="str">
        <f aca="false">IF(C9=0,"OK",IF(E9="Error","Error",IF(E9="Warning","Review","Info")))</f>
        <v>OK</v>
      </c>
      <c r="E9" s="32" t="s">
        <v>119</v>
      </c>
      <c r="F9" s="35" t="s">
        <v>122</v>
      </c>
    </row>
    <row r="10" customFormat="false" ht="15" hidden="false" customHeight="false" outlineLevel="0" collapsed="false">
      <c r="A10" s="32" t="n">
        <v>4</v>
      </c>
      <c r="B10" s="7" t="s">
        <v>123</v>
      </c>
      <c r="C10" s="33" t="n">
        <f aca="false">SUMPRODUCT((LEN(Setup!B9:B28)&gt;0)*(COUNTIF(Setup!B9:B28,Setup!B9:B28)&gt;1))</f>
        <v>0</v>
      </c>
      <c r="D10" s="34" t="str">
        <f aca="false">IF(C10=0,"OK",IF(E10="Error","Error",IF(E10="Warning","Review","Info")))</f>
        <v>OK</v>
      </c>
      <c r="E10" s="32" t="s">
        <v>116</v>
      </c>
      <c r="F10" s="35" t="s">
        <v>124</v>
      </c>
    </row>
    <row r="11" customFormat="false" ht="15" hidden="false" customHeight="false" outlineLevel="0" collapsed="false">
      <c r="A11" s="32" t="n">
        <v>5</v>
      </c>
      <c r="B11" s="7" t="s">
        <v>125</v>
      </c>
      <c r="C11" s="33" t="n">
        <f aca="false">SUMPRODUCT((LEN(Expenses!$A$6:$A$505)&gt;0)*NOT(ISNUMBER(Expenses!$A$6:$A$505)))</f>
        <v>0</v>
      </c>
      <c r="D11" s="34" t="str">
        <f aca="false">IF(C11=0,"OK",IF(E11="Error","Error",IF(E11="Warning","Review","Info")))</f>
        <v>OK</v>
      </c>
      <c r="E11" s="32" t="s">
        <v>119</v>
      </c>
      <c r="F11" s="35" t="s">
        <v>126</v>
      </c>
    </row>
    <row r="12" customFormat="false" ht="15" hidden="false" customHeight="false" outlineLevel="0" collapsed="false">
      <c r="A12" s="32" t="n">
        <v>6</v>
      </c>
      <c r="B12" s="7" t="s">
        <v>127</v>
      </c>
      <c r="C12" s="33" t="n">
        <f aca="false">SUMPRODUCT((LEN(Expenses!$D$6:$D$505)&gt;0)*NOT(ISNUMBER(Expenses!$D$6:$D$505)))</f>
        <v>0</v>
      </c>
      <c r="D12" s="34" t="str">
        <f aca="false">IF(C12=0,"OK",IF(E12="Error","Error",IF(E12="Warning","Review","Info")))</f>
        <v>OK</v>
      </c>
      <c r="E12" s="32" t="s">
        <v>119</v>
      </c>
      <c r="F12" s="35" t="s">
        <v>128</v>
      </c>
    </row>
    <row r="13" customFormat="false" ht="15" hidden="false" customHeight="false" outlineLevel="0" collapsed="false">
      <c r="A13" s="32" t="n">
        <v>7</v>
      </c>
      <c r="B13" s="7" t="s">
        <v>129</v>
      </c>
      <c r="C13" s="33" t="n">
        <f aca="false">COUNTIF(Expenses!$D$6:$D$505,"&lt;0")</f>
        <v>0</v>
      </c>
      <c r="D13" s="34" t="str">
        <f aca="false">IF(C13=0,"OK",IF(E13="Error","Error",IF(E13="Warning","Review","Info")))</f>
        <v>OK</v>
      </c>
      <c r="E13" s="32" t="s">
        <v>119</v>
      </c>
      <c r="F13" s="35" t="s">
        <v>130</v>
      </c>
    </row>
    <row r="14" customFormat="false" ht="15" hidden="false" customHeight="false" outlineLevel="0" collapsed="false">
      <c r="A14" s="32" t="n">
        <v>8</v>
      </c>
      <c r="B14" s="7" t="s">
        <v>131</v>
      </c>
      <c r="C14" s="33" t="n">
        <f aca="false">SUMPRODUCT((LEN(Expenses!$A$6:$A$505)=0)*(LEN(Expenses!$D$6:$D$505)&gt;0))</f>
        <v>0</v>
      </c>
      <c r="D14" s="34" t="str">
        <f aca="false">IF(C14=0,"OK",IF(E14="Error","Error",IF(E14="Warning","Review","Info")))</f>
        <v>OK</v>
      </c>
      <c r="E14" s="32" t="s">
        <v>119</v>
      </c>
      <c r="F14" s="35" t="s">
        <v>132</v>
      </c>
    </row>
    <row r="15" customFormat="false" ht="22.35" hidden="false" customHeight="false" outlineLevel="0" collapsed="false">
      <c r="A15" s="32" t="n">
        <v>9</v>
      </c>
      <c r="B15" s="7" t="s">
        <v>133</v>
      </c>
      <c r="C15" s="33" t="n">
        <f aca="false">SUMPRODUCT((LEN(Expenses!$D$6:$D$505)&gt;0)*((LEN(Expenses!$C$6:$C$505)=0)+(COUNTIF(Setup!$B$9:$B$28,Expenses!$C$6:$C$505)=0)&gt;0))</f>
        <v>0</v>
      </c>
      <c r="D15" s="34" t="str">
        <f aca="false">IF(C15=0,"OK",IF(E15="Error","Error",IF(E15="Warning","Review","Info")))</f>
        <v>OK</v>
      </c>
      <c r="E15" s="32" t="s">
        <v>116</v>
      </c>
      <c r="F15" s="35" t="s">
        <v>134</v>
      </c>
    </row>
    <row r="16" customFormat="false" ht="15" hidden="false" customHeight="false" outlineLevel="0" collapsed="false">
      <c r="A16" s="32" t="n">
        <v>10</v>
      </c>
      <c r="B16" s="7" t="s">
        <v>135</v>
      </c>
      <c r="C16" s="33" t="n">
        <f aca="false">COUNTIF(Expenses!$G$6:$G$505,0)</f>
        <v>0</v>
      </c>
      <c r="D16" s="34" t="str">
        <f aca="false">IF(C16=0,"OK",IF(E16="Error","Error",IF(E16="Warning","Review","Info")))</f>
        <v>OK</v>
      </c>
      <c r="E16" s="32" t="s">
        <v>136</v>
      </c>
      <c r="F16" s="35" t="s">
        <v>137</v>
      </c>
    </row>
    <row r="17" customFormat="false" ht="15" hidden="false" customHeight="false" outlineLevel="0" collapsed="false">
      <c r="A17" s="32" t="n">
        <v>11</v>
      </c>
      <c r="B17" s="7" t="s">
        <v>138</v>
      </c>
      <c r="C17" s="33" t="n">
        <f aca="false">ROUND(ABS('Monthly Summary'!N27-SUMIF(Expenses!$G$6:$G$505,"&gt;0",Expenses!$D$6:$D$505)),2)</f>
        <v>0</v>
      </c>
      <c r="D17" s="34" t="str">
        <f aca="false">IF(C17=0,"OK",IF(E17="Error","Error",IF(E17="Warning","Review","Info")))</f>
        <v>OK</v>
      </c>
      <c r="E17" s="32" t="s">
        <v>119</v>
      </c>
      <c r="F17" s="35" t="s">
        <v>139</v>
      </c>
    </row>
    <row r="18" customFormat="false" ht="15" hidden="false" customHeight="false" outlineLevel="0" collapsed="false">
      <c r="A18" s="32" t="n">
        <v>12</v>
      </c>
      <c r="B18" s="7" t="s">
        <v>140</v>
      </c>
      <c r="C18" s="33" t="n">
        <f aca="false">ROUND(ABS(SUM('Monthly Summary'!N5:N25)-'Monthly Summary'!N27),2)</f>
        <v>0</v>
      </c>
      <c r="D18" s="34" t="str">
        <f aca="false">IF(C18=0,"OK",IF(E18="Error","Error",IF(E18="Warning","Review","Info")))</f>
        <v>OK</v>
      </c>
      <c r="E18" s="32" t="s">
        <v>119</v>
      </c>
      <c r="F18" s="35" t="s">
        <v>139</v>
      </c>
    </row>
  </sheetData>
  <sheetProtection sheet="true" formatColumns="false" formatRows="false"/>
  <mergeCells count="2">
    <mergeCell ref="A1:F1"/>
    <mergeCell ref="C4:F4"/>
  </mergeCells>
  <conditionalFormatting sqref="D7:D18">
    <cfRule type="expression" priority="2" aboveAverage="0" equalAverage="0" bottom="0" percent="0" rank="0" text="" dxfId="4">
      <formula>D7="OK"</formula>
    </cfRule>
    <cfRule type="expression" priority="3" aboveAverage="0" equalAverage="0" bottom="0" percent="0" rank="0" text="" dxfId="3">
      <formula>D7="Review"</formula>
    </cfRule>
    <cfRule type="expression" priority="4" aboveAverage="0" equalAverage="0" bottom="0" percent="0" rank="0" text="" dxfId="2">
      <formula>D7="Error"</formula>
    </cfRule>
    <cfRule type="expression" priority="5" aboveAverage="0" equalAverage="0" bottom="0" percent="0" rank="0" text="" dxfId="5">
      <formula>D7="Info"</formula>
    </cfRule>
  </conditionalFormatting>
  <conditionalFormatting sqref="C4">
    <cfRule type="expression" priority="6" aboveAverage="0" equalAverage="0" bottom="0" percent="0" rank="0" text="" dxfId="0">
      <formula>ISNUMBER(SEARCH("All checks",C4))</formula>
    </cfRule>
    <cfRule type="expression" priority="7" aboveAverage="0" equalAverage="0" bottom="0" percent="0" rank="0" text="" dxfId="1">
      <formula>ISNUMBER(SEARCH("need",C4))</formula>
    </cfRule>
  </conditionalFormatting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2026-10-05T10:18:58Z</dcterms:created>
  <dc:creator/>
  <dc:description/>
  <dc:language>en-US</dc:language>
  <cp:lastModifiedBy/>
  <dcterms:modified xsi:type="dcterms:W3CDTF">2026-10-05T14:19:06Z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