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VAT Calculator" sheetId="2" state="visible" r:id="rId4"/>
    <sheet name="Invoice Rounding" sheetId="3" state="visible" r:id="rId5"/>
    <sheet name="Worked Examples" sheetId="4" state="visible" r:id="rId6"/>
    <sheet name="Formula Guide" sheetId="5" state="visible" r:id="rId7"/>
    <sheet name="Checks" sheetId="6" state="visible" r:id="rId8"/>
  </sheets>
  <definedNames>
    <definedName function="false" hidden="false" name="Checks_Status" vbProcedure="false">Checks!$E$24</definedName>
    <definedName function="false" hidden="false" name="Gross_In" vbProcedure="false">'VAT Calculator'!$D$14</definedName>
    <definedName function="false" hidden="false" name="Headline" vbProcedure="false">'VAT Calculator'!$H$11</definedName>
    <definedName function="false" hidden="false" name="Inv_A" vbProcedure="false">'Invoice Rounding'!$G$33</definedName>
    <definedName function="false" hidden="false" name="Inv_B" vbProcedure="false">'Invoice Rounding'!$G$34</definedName>
    <definedName function="false" hidden="false" name="Inv_Default" vbProcedure="false">'Invoice Rounding'!$F$7</definedName>
    <definedName function="false" hidden="false" name="Inv_Diff" vbProcedure="false">'Invoice Rounding'!$G$35</definedName>
    <definedName function="false" hidden="false" name="Net_In" vbProcedure="false">'VAT Calculator'!$D$12</definedName>
    <definedName function="false" hidden="false" name="Res_Gross" vbProcedure="false">'VAT Calculator'!$I$16</definedName>
    <definedName function="false" hidden="false" name="Res_Net" vbProcedure="false">'VAT Calculator'!$I$14</definedName>
    <definedName function="false" hidden="false" name="Res_Rate" vbProcedure="false">'VAT Calculator'!$I$18</definedName>
    <definedName function="false" hidden="false" name="Res_Share" vbProcedure="false">'VAT Calculator'!$I$17</definedName>
    <definedName function="false" hidden="false" name="Res_VAT" vbProcedure="false">'VAT Calculator'!$I$15</definedName>
    <definedName function="false" hidden="false" name="VAT_Mode" vbProcedure="false">'VAT Calculator'!$D$8</definedName>
    <definedName function="false" hidden="false" name="VAT_Rate" vbProcedure="false">'VAT Calculator'!$D$10</definedName>
  </definedNames>
  <calcPr fullCalcOnLoad="1"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10" authorId="0">
      <text>
        <r>
          <rPr>
            <sz val="10"/>
            <rFont val="Arial"/>
            <family val="2"/>
          </rPr>
          <t xml:space="preserve">Example rate from the article (5%) — replace with the rate that applies to your sale.</t>
        </r>
      </text>
    </comment>
  </commentList>
</comments>
</file>

<file path=xl/sharedStrings.xml><?xml version="1.0" encoding="utf-8"?>
<sst xmlns="http://schemas.openxmlformats.org/spreadsheetml/2006/main" count="240" uniqueCount="208">
  <si>
    <t xml:space="preserve">VAT Calculator — Excel Workbook</t>
  </si>
  <si>
    <t xml:space="preserve">BabaDigit free resource · babadigit.com/vat-calculator</t>
  </si>
  <si>
    <t xml:space="preserve">What this workbook does</t>
  </si>
  <si>
    <t xml:space="preserve">Add VAT to a price, take it out of a VAT-inclusive total, or check which rate an invoice has charged — at any rate you enter. The workbook uses the same method as the free VAT Calculator on babadigit.com, shows the multipliers for your rate, and compares rounding VAT per line with rounding it once on the invoice total for up to 20 invoice lines.</t>
  </si>
  <si>
    <t xml:space="preserve">How to use it</t>
  </si>
  <si>
    <t xml:space="preserve">1. Open 'VAT Calculator'</t>
  </si>
  <si>
    <t xml:space="preserve">Choose a mode, then enter the rate and the amount(s) in the yellow cells.</t>
  </si>
  <si>
    <t xml:space="preserve">2. Read the result</t>
  </si>
  <si>
    <t xml:space="preserve">The navy panel shows the net amount, the VAT, the gross amount and the VAT as a share of the gross.</t>
  </si>
  <si>
    <t xml:space="preserve">3. Use the multipliers</t>
  </si>
  <si>
    <t xml:space="preserve">Section 2 shows what to multiply or divide by at your rate, so you can do it on a calculator.</t>
  </si>
  <si>
    <t xml:space="preserve">4. Check an invoice</t>
  </si>
  <si>
    <t xml:space="preserve">'Invoice Rounding' shows per-line and per-invoice VAT side by side, and the difference between them.</t>
  </si>
  <si>
    <t xml:space="preserve">Inputs explained</t>
  </si>
  <si>
    <t xml:space="preserve">Mode</t>
  </si>
  <si>
    <t xml:space="preserve">Add VAT (start from a net price), Remove VAT (start from a VAT-inclusive total) or VAT amount (you know both).</t>
  </si>
  <si>
    <t xml:space="preserve">VAT rate</t>
  </si>
  <si>
    <t xml:space="preserve">The rate that applies to this sale. Type 15 for 15%. Nothing is assumed — a blank rate gives no result. Must be from 0% up to (not including) 100%.</t>
  </si>
  <si>
    <t xml:space="preserve">Price before VAT (net)</t>
  </si>
  <si>
    <t xml:space="preserve">Used by Add VAT and VAT amount. Rounded to two decimal places.</t>
  </si>
  <si>
    <t xml:space="preserve">Amount including VAT (gross)</t>
  </si>
  <si>
    <t xml:space="preserve">Used by Remove VAT and VAT amount. Rounded to two decimal places.</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</si>
  <si>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</si>
  <si>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</si>
  <si>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</si>
  <si>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</si>
  <si>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</si>
  <si>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</si>
  <si>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</si>
  <si>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</si>
  <si>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</si>
  <si>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read the results</t>
  </si>
  <si>
    <t xml:space="preserve">VAT</t>
  </si>
  <si>
    <t xml:space="preserve">Rounded to two decimal places; the other figure is derived from it, so net + VAT = gross exactly.</t>
  </si>
  <si>
    <t xml:space="preserve">VAT as a share of the gross</t>
  </si>
  <si>
    <t xml:space="preserve">Always smaller than the rate: rate ÷ (100 + rate). At 20% it is 16.67%.</t>
  </si>
  <si>
    <t xml:space="preserve">Implied rate</t>
  </si>
  <si>
    <t xml:space="preserve">In VAT amount mode: VAT ÷ net. This is the rate the invoice has actually charged.</t>
  </si>
  <si>
    <t xml:space="preserve">The common mistake</t>
  </si>
  <si>
    <t xml:space="preserve">Multiplying a VAT-inclusive total by the rate overstates the VAT. Divide by (1 + rate) instead.</t>
  </si>
  <si>
    <t xml:space="preserve">Limitations and assumptions</t>
  </si>
  <si>
    <t xml:space="preserve">•  You enter the rate. The workbook does not know the correct rate for any country, product or customer.</t>
  </si>
  <si>
    <t xml:space="preserve">•  Zero-rated and exempt sales both give zero VAT here, but they are treated differently for VAT returns and reclaims.</t>
  </si>
  <si>
    <t xml:space="preserve">•  Rounding rules (per line or per invoice) depend on the jurisdiction — check which one applies to you.</t>
  </si>
  <si>
    <t xml:space="preserve">•  Example rates in this workbook are for arithmetic only; they are not the rate of any particular country.</t>
  </si>
  <si>
    <t xml:space="preserve">•  General information only, not tax advice. Check the current rate with the official tax authority.</t>
  </si>
  <si>
    <t xml:space="preserve">Workbook contents</t>
  </si>
  <si>
    <t xml:space="preserve">VAT Calculator</t>
  </si>
  <si>
    <t xml:space="preserve">Your calculation in three modes, plus the multipliers for your rate.</t>
  </si>
  <si>
    <t xml:space="preserve">Invoice Rounding</t>
  </si>
  <si>
    <t xml:space="preserve">Up to 20 invoice lines: VAT rounded per line vs once on the invoice total.</t>
  </si>
  <si>
    <t xml:space="preserve">Worked Examples</t>
  </si>
  <si>
    <t xml:space="preserve">The four worked examples from the article.</t>
  </si>
  <si>
    <t xml:space="preserve">Formula Guide</t>
  </si>
  <si>
    <t xml:space="preserve">The maths and the exact formula behind every result.</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</si>
  <si>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</si>
  <si>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</si>
  <si>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babadigit.com/vat-calculator. Results are for general information only and are not financial advice.</t>
  </si>
  <si>
    <t xml:space="preserve">Choose a mode and enter your figures in the yellow cells. Results update automatically.</t>
  </si>
  <si>
    <t xml:space="preserve">1  Your figures</t>
  </si>
  <si>
    <t xml:space="preserve">Add VAT</t>
  </si>
  <si>
    <t xml:space="preserve">Add VAT · Remove VAT · VAT amount</t>
  </si>
  <si>
    <t xml:space="preserve">RESULTS</t>
  </si>
  <si>
    <t xml:space="preserve">The rate that applies to this sale. Nothing is assumed.</t>
  </si>
  <si>
    <t xml:space="preserve">Used by Add VAT and VAT amount.</t>
  </si>
  <si>
    <t xml:space="preserve">Used by Remove VAT and VAT amount.</t>
  </si>
  <si>
    <t xml:space="preserve">Net amount</t>
  </si>
  <si>
    <t xml:space="preserve">2  Multipliers at your rate</t>
  </si>
  <si>
    <t xml:space="preserve">Gross amount (incl. VAT)</t>
  </si>
  <si>
    <t xml:space="preserve">To add VAT, multiply the net by</t>
  </si>
  <si>
    <t xml:space="preserve">To remove VAT, divide the gross by</t>
  </si>
  <si>
    <t xml:space="preserve">VAT rate (implied in VAT amount mode)</t>
  </si>
  <si>
    <t xml:space="preserve">Wrong method overstates VAT by</t>
  </si>
  <si>
    <t xml:space="preserve">percentage points of the gross</t>
  </si>
  <si>
    <t xml:space="preserve">3  Example rates (arithmetic only)</t>
  </si>
  <si>
    <t xml:space="preserve">Example rate</t>
  </si>
  <si>
    <t xml:space="preserve">To add VAT ×</t>
  </si>
  <si>
    <t xml:space="preserve">To remove VAT ÷</t>
  </si>
  <si>
    <t xml:space="preserve">VAT share of gross</t>
  </si>
  <si>
    <t xml:space="preserve">Reading this result</t>
  </si>
  <si>
    <t xml:space="preserve">Example rates only — they are not the rate of any particular country. Check the rate that applies to your sale with your tax authority.</t>
  </si>
  <si>
    <t xml:space="preserve">Input checks</t>
  </si>
  <si>
    <t xml:space="preserve">General information only, not tax advice. Check any figure before you act on it.</t>
  </si>
  <si>
    <t xml:space="preserve">VAT rounded on each line vs once on the invoice total — the two can differ by a cent or two.</t>
  </si>
  <si>
    <t xml:space="preserve">Default VAT rate for lines where you leave the rate blank:</t>
  </si>
  <si>
    <t xml:space="preserve">Item</t>
  </si>
  <si>
    <t xml:space="preserve">Qty</t>
  </si>
  <si>
    <t xml:space="preserve">Unit price (net)</t>
  </si>
  <si>
    <t xml:space="preserve">VAT rate (blank = default)</t>
  </si>
  <si>
    <t xml:space="preserve">Line net</t>
  </si>
  <si>
    <t xml:space="preserve">Line VAT (rounded per line)</t>
  </si>
  <si>
    <t xml:space="preserve">Line gross</t>
  </si>
  <si>
    <t xml:space="preserve">Pens (box)</t>
  </si>
  <si>
    <t xml:space="preserve">Folders</t>
  </si>
  <si>
    <t xml:space="preserve">Desk tray</t>
  </si>
  <si>
    <t xml:space="preserve">Sticky notes</t>
  </si>
  <si>
    <t xml:space="preserve">Markers</t>
  </si>
  <si>
    <t xml:space="preserve">Per line vs per invoice</t>
  </si>
  <si>
    <t xml:space="preserve">Net</t>
  </si>
  <si>
    <t xml:space="preserve">Gross</t>
  </si>
  <si>
    <t xml:space="preserve">Method A — VAT rounded on each line, then added</t>
  </si>
  <si>
    <t xml:space="preserve">Method B — VAT worked out once on the total (per rate)</t>
  </si>
  <si>
    <t xml:space="preserve">Difference in VAT (A − B)</t>
  </si>
  <si>
    <t xml:space="preserve">Lines counted</t>
  </si>
  <si>
    <t xml:space="preserve">Both methods are used in practice; which one is acceptable depends on local rules and sometimes on the type of business. Pick one, apply it consistently, and make sure the VAT total on the invoice matches your records. Example items are fictional.</t>
  </si>
  <si>
    <t xml:space="preserve">The four examples from babadigit.com/vat-calculator. Example rates only — not the rate of any particular country.</t>
  </si>
  <si>
    <t xml:space="preserve">Example 1 — Adding VAT: pricing a service</t>
  </si>
  <si>
    <t xml:space="preserve">A consultant quotes 2,000 before VAT. Example rate: 5%.</t>
  </si>
  <si>
    <t xml:space="preserve">Net price</t>
  </si>
  <si>
    <t xml:space="preserve">2,000 × 5 ÷ 100 = 100.00</t>
  </si>
  <si>
    <t xml:space="preserve">Gross (what the client pays)</t>
  </si>
  <si>
    <t xml:space="preserve">2,000 + 100 = 2,100.00</t>
  </si>
  <si>
    <t xml:space="preserve">Example 2 — Removing VAT: splitting a VAT-inclusive total</t>
  </si>
  <si>
    <t xml:space="preserve">A receipt shows 1,150 including VAT. Example rate: 15%.</t>
  </si>
  <si>
    <t xml:space="preserve">Gross total</t>
  </si>
  <si>
    <t xml:space="preserve">1,150 ÷ 1.15 = 1,000.00</t>
  </si>
  <si>
    <t xml:space="preserve">1,150 − 1,000 = 150.00</t>
  </si>
  <si>
    <t xml:space="preserve">Wrong method: total × rate</t>
  </si>
  <si>
    <t xml:space="preserve">1,150 × 15% = 172.50 — 22.50 too much</t>
  </si>
  <si>
    <t xml:space="preserve">Example 3 — Why the share of the total is smaller than the rate</t>
  </si>
  <si>
    <t xml:space="preserve">A price of 240 includes VAT. Example rate: 20%.</t>
  </si>
  <si>
    <t xml:space="preserve">Gross price</t>
  </si>
  <si>
    <t xml:space="preserve">240 ÷ 1.20 = 200.00</t>
  </si>
  <si>
    <t xml:space="preserve">240 − 200 = 40.00</t>
  </si>
  <si>
    <t xml:space="preserve">VAT ÷ gross</t>
  </si>
  <si>
    <t xml:space="preserve">40 ÷ 240 = 16.67% — one-sixth</t>
  </si>
  <si>
    <t xml:space="preserve">Example 4 — Checking an invoice: which rate was charged?</t>
  </si>
  <si>
    <t xml:space="preserve">A supplier invoice shows 3,400 net and 3,910 total.</t>
  </si>
  <si>
    <t xml:space="preserve">3,910 − 3,400 = 510.00</t>
  </si>
  <si>
    <t xml:space="preserve">510 ÷ 3,400 = 15.00%</t>
  </si>
  <si>
    <t xml:space="preserve">Share of gross</t>
  </si>
  <si>
    <t xml:space="preserve">510 ÷ 3,910 = 13.04%</t>
  </si>
  <si>
    <t xml:space="preserve">Change any yellow cell to see how each result responds. Examples are fictional and for illustration only.</t>
  </si>
  <si>
    <t xml:space="preserve">The method behind every result — identical to the online BabaDigit VAT Calculator.</t>
  </si>
  <si>
    <t xml:space="preserve">The formulas</t>
  </si>
  <si>
    <t xml:space="preserve">Result</t>
  </si>
  <si>
    <t xml:space="preserve">Mathematical formula</t>
  </si>
  <si>
    <t xml:space="preserve">How this workbook calculates it</t>
  </si>
  <si>
    <t xml:space="preserve">Add VAT — VAT</t>
  </si>
  <si>
    <t xml:space="preserve">Net × rate, rounded to 2 dp</t>
  </si>
  <si>
    <t xml:space="preserve">=ROUND(Res_Net*VAT_Rate,2)</t>
  </si>
  <si>
    <t xml:space="preserve">Add VAT — gross</t>
  </si>
  <si>
    <t xml:space="preserve">Net + VAT</t>
  </si>
  <si>
    <t xml:space="preserve">=Res_Net+Res_VAT</t>
  </si>
  <si>
    <t xml:space="preserve">Remove VAT — net</t>
  </si>
  <si>
    <t xml:space="preserve">Gross ÷ (1 + rate), rounded to 2 dp</t>
  </si>
  <si>
    <t xml:space="preserve">=ROUND(ROUND(Gross_In,2)/(1+VAT_Rate),2)</t>
  </si>
  <si>
    <t xml:space="preserve">Remove VAT — VAT</t>
  </si>
  <si>
    <t xml:space="preserve">Gross − net</t>
  </si>
  <si>
    <t xml:space="preserve">=ROUND(Gross_In,2)-Res_Net</t>
  </si>
  <si>
    <t xml:space="preserve">VAT amount — VAT</t>
  </si>
  <si>
    <t xml:space="preserve">VAT ÷ net</t>
  </si>
  <si>
    <t xml:space="preserve">=Res_VAT/Res_Net</t>
  </si>
  <si>
    <t xml:space="preserve">Rate ÷ (1 + rate); in VAT amount mode VAT ÷ gross</t>
  </si>
  <si>
    <t xml:space="preserve">=VAT_Rate/(1+VAT_Rate)</t>
  </si>
  <si>
    <t xml:space="preserve">Why these rules</t>
  </si>
  <si>
    <t xml:space="preserve">•  Amounts you type are rounded to two decimal places first, as on the online calculator.</t>
  </si>
  <si>
    <t xml:space="preserve">•  The VAT is rounded to two decimal places and the other figure is derived from it, so net + VAT always equals gross exactly.</t>
  </si>
  <si>
    <t xml:space="preserve">•  The rate is never assumed: a blank rate, or one below 0% or at 100% or above, gives a dash, not a number.</t>
  </si>
  <si>
    <t xml:space="preserve">•  Amounts must be zero or positive and below 1,000,000,000,000. For a credit note, work out the positive figures and show them as negatives.</t>
  </si>
  <si>
    <t xml:space="preserve">•  In VAT amount mode the rate is not needed; the net must be above zero and the gross cannot be lower than the net.</t>
  </si>
  <si>
    <t xml:space="preserve">Do it in any spreadsheet</t>
  </si>
  <si>
    <t xml:space="preserve">Set-up</t>
  </si>
  <si>
    <t xml:space="preserve">Net in A1, the rate as a percentage in B1 (for example 15), a VAT-inclusive total in C1.</t>
  </si>
  <si>
    <t xml:space="preserve">=A1+ROUND(A1*B1/100,2)</t>
  </si>
  <si>
    <t xml:space="preserve">Remove VAT (net)</t>
  </si>
  <si>
    <t xml:space="preserve">=ROUND(C1/(1+B1/100),2)</t>
  </si>
  <si>
    <t xml:space="preserve">=(C1-A1)/A1</t>
  </si>
  <si>
    <t xml:space="preserve">Named ranges used</t>
  </si>
  <si>
    <t xml:space="preserve">VAT_Mode</t>
  </si>
  <si>
    <t xml:space="preserve">'VAT Calculator'!D8</t>
  </si>
  <si>
    <t xml:space="preserve">VAT_Rate</t>
  </si>
  <si>
    <t xml:space="preserve">'VAT Calculator'!D10</t>
  </si>
  <si>
    <t xml:space="preserve">Net_In</t>
  </si>
  <si>
    <t xml:space="preserve">'VAT Calculator'!D12</t>
  </si>
  <si>
    <t xml:space="preserve">Gross_In</t>
  </si>
  <si>
    <t xml:space="preserve">'VAT Calculator'!D14</t>
  </si>
  <si>
    <t xml:space="preserve">Res_Net</t>
  </si>
  <si>
    <t xml:space="preserve">'VAT Calculator'!I14</t>
  </si>
  <si>
    <t xml:space="preserve">Res_VAT</t>
  </si>
  <si>
    <t xml:space="preserve">'VAT Calculator'!I15</t>
  </si>
  <si>
    <t xml:space="preserve">Res_Gross</t>
  </si>
  <si>
    <t xml:space="preserve">'VAT Calculator'!I16</t>
  </si>
  <si>
    <t xml:space="preserve">Res_Share</t>
  </si>
  <si>
    <t xml:space="preserve">'VAT Calculator'!I17</t>
  </si>
  <si>
    <t xml:space="preserve">Res_Rate</t>
  </si>
  <si>
    <t xml:space="preserve">'VAT Calculator'!I18</t>
  </si>
  <si>
    <t xml:space="preserve">Automatic self-checks. Every row should read PASS (or N/A).</t>
  </si>
  <si>
    <t xml:space="preserve">Check</t>
  </si>
  <si>
    <t xml:space="preserve">Workbook</t>
  </si>
  <si>
    <t xml:space="preserve">Expected</t>
  </si>
  <si>
    <t xml:space="preserve">Example 1 VAT matches the published 100.00</t>
  </si>
  <si>
    <t xml:space="preserve">Example 1 gross matches the published 2,100.00</t>
  </si>
  <si>
    <t xml:space="preserve">Example 2 net matches the published 1,000.00</t>
  </si>
  <si>
    <t xml:space="preserve">Example 2 VAT matches the published 150.00</t>
  </si>
  <si>
    <t xml:space="preserve">Example 2 wrong method matches the published 172.50</t>
  </si>
  <si>
    <t xml:space="preserve">Example 3 net matches the published 200.00</t>
  </si>
  <si>
    <t xml:space="preserve">Example 3 share of gross matches the published 16.67%</t>
  </si>
  <si>
    <t xml:space="preserve">Example 4 VAT matches the published 510.00</t>
  </si>
  <si>
    <t xml:space="preserve">Example 4 implied rate matches the published 15.00%</t>
  </si>
  <si>
    <t xml:space="preserve">Example 4 share of gross matches the published 13.04%</t>
  </si>
  <si>
    <t xml:space="preserve">Calculator: net + VAT = gross exactly</t>
  </si>
  <si>
    <t xml:space="preserve">Calculator: VAT is within half a cent of net × rate (Add / Remove modes)</t>
  </si>
  <si>
    <t xml:space="preserve">Calculator: headline matches the figure for the chosen mode</t>
  </si>
  <si>
    <t xml:space="preserve">Rate table: 20% gives a 16.67% share of the gross</t>
  </si>
  <si>
    <t xml:space="preserve">Invoice: per-line and per-invoice VAT differ by less than 0.5 cent per line</t>
  </si>
  <si>
    <t xml:space="preserve">Overall status</t>
  </si>
  <si>
    <t xml:space="preserve">'N/A' means a check does not apply to the figures currently entered. Published values are the worked-example results on babadigit.com/vat-calculator.</t>
  </si>
</sst>
</file>

<file path=xl/styles.xml><?xml version="1.0" encoding="utf-8"?>
<styleSheet xmlns="http://schemas.openxmlformats.org/spreadsheetml/2006/main">
  <numFmts count="10">
    <numFmt numFmtId="164" formatCode="General"/>
    <numFmt numFmtId="165" formatCode="0.00%"/>
    <numFmt numFmtId="166" formatCode="#,##0.00;[RED]\-#,##0.00;\-"/>
    <numFmt numFmtId="167" formatCode="0.000000"/>
    <numFmt numFmtId="168" formatCode="0.00%;[RED]\-0.00%;0.00%"/>
    <numFmt numFmtId="169" formatCode="0.0#%"/>
    <numFmt numFmtId="170" formatCode="0.000"/>
    <numFmt numFmtId="171" formatCode="#,##0.##"/>
    <numFmt numFmtId="172" formatCode="General"/>
    <numFmt numFmtId="173" formatCode="0"/>
  </numFmts>
  <fonts count="31">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sz val="9"/>
      <color rgb="FF64748B"/>
      <name val="Arial"/>
      <family val="0"/>
      <charset val="1"/>
    </font>
    <font>
      <b val="true"/>
      <sz val="9"/>
      <color rgb="FF94A3B8"/>
      <name val="Arial"/>
      <family val="0"/>
      <charset val="1"/>
    </font>
    <font>
      <sz val="10"/>
      <color rgb="FFCBD5E1"/>
      <name val="Arial"/>
      <family val="0"/>
      <charset val="1"/>
    </font>
    <font>
      <b val="true"/>
      <sz val="26"/>
      <color rgb="FF14B8A6"/>
      <name val="Arial"/>
      <family val="0"/>
      <charset val="1"/>
    </font>
    <font>
      <b val="true"/>
      <sz val="11"/>
      <color rgb="FFFFFFFF"/>
      <name val="Arial"/>
      <family val="0"/>
      <charset val="1"/>
    </font>
    <font>
      <b val="true"/>
      <sz val="9"/>
      <color rgb="FFFFFFFF"/>
      <name val="Arial"/>
      <family val="0"/>
      <charset val="1"/>
    </font>
    <font>
      <sz val="10"/>
      <color rgb="FF000000"/>
      <name val="Arial"/>
      <family val="0"/>
      <charset val="1"/>
    </font>
    <font>
      <sz val="9"/>
      <color rgb="FF334155"/>
      <name val="Arial"/>
      <family val="0"/>
      <charset val="1"/>
    </font>
    <font>
      <sz val="10"/>
      <name val="Arial"/>
      <family val="2"/>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0"/>
      <color rgb="FF0F766E"/>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5">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5" fillId="4" borderId="2" xfId="0" applyFont="true" applyBorder="true" applyAlignment="true" applyProtection="false">
      <alignment horizontal="left"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6" fontId="19" fillId="2" borderId="0" xfId="0" applyFont="true" applyBorder="true" applyAlignment="true" applyProtection="false">
      <alignment horizontal="left" vertical="center" textRotation="0" wrapText="false" indent="1" shrinkToFit="false"/>
      <protection locked="true" hidden="false"/>
    </xf>
    <xf numFmtId="166" fontId="15" fillId="4" borderId="2" xfId="0" applyFont="true" applyBorder="true" applyAlignment="true" applyProtection="false">
      <alignment horizontal="right" vertical="bottom" textRotation="0" wrapText="false" indent="0"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6" fontId="20" fillId="2" borderId="3" xfId="0" applyFont="true" applyBorder="true" applyAlignment="true" applyProtection="false">
      <alignment horizontal="right" vertical="bottom" textRotation="0" wrapText="false" indent="1"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7" fontId="8" fillId="0" borderId="2" xfId="0" applyFont="true" applyBorder="true" applyAlignment="true" applyProtection="false">
      <alignment horizontal="right" vertical="bottom" textRotation="0" wrapText="false" indent="0" shrinkToFit="false"/>
      <protection locked="true" hidden="false"/>
    </xf>
    <xf numFmtId="168" fontId="20" fillId="2" borderId="3" xfId="0" applyFont="true" applyBorder="true" applyAlignment="true" applyProtection="false">
      <alignment horizontal="right" vertical="bottom" textRotation="0" wrapText="false" indent="1" shrinkToFit="false"/>
      <protection locked="true" hidden="false"/>
    </xf>
    <xf numFmtId="168" fontId="8" fillId="0" borderId="2" xfId="0" applyFont="true" applyBorder="true" applyAlignment="true" applyProtection="false">
      <alignment horizontal="right" vertical="bottom" textRotation="0" wrapText="false" indent="0" shrinkToFit="false"/>
      <protection locked="true" hidden="false"/>
    </xf>
    <xf numFmtId="164" fontId="21" fillId="2" borderId="0" xfId="0" applyFont="true" applyBorder="false" applyAlignment="true" applyProtection="false">
      <alignment horizontal="left" vertical="center" textRotation="0" wrapText="true" indent="0" shrinkToFit="false"/>
      <protection locked="true" hidden="false"/>
    </xf>
    <xf numFmtId="164" fontId="21" fillId="2" borderId="0" xfId="0" applyFont="true" applyBorder="false" applyAlignment="true" applyProtection="false">
      <alignment horizontal="right" vertical="center" textRotation="0" wrapText="true" indent="0" shrinkToFit="false"/>
      <protection locked="true" hidden="false"/>
    </xf>
    <xf numFmtId="169" fontId="7" fillId="0" borderId="2" xfId="0" applyFont="true" applyBorder="true" applyAlignment="false" applyProtection="false">
      <alignment horizontal="general" vertical="bottom" textRotation="0" wrapText="false" indent="0" shrinkToFit="false"/>
      <protection locked="true" hidden="false"/>
    </xf>
    <xf numFmtId="170" fontId="22" fillId="0" borderId="2" xfId="0" applyFont="true" applyBorder="true" applyAlignment="true" applyProtection="false">
      <alignment horizontal="right" vertical="bottom" textRotation="0" wrapText="false" indent="0" shrinkToFit="false"/>
      <protection locked="true" hidden="false"/>
    </xf>
    <xf numFmtId="168" fontId="22" fillId="0" borderId="2" xfId="0" applyFont="true" applyBorder="true" applyAlignment="true" applyProtection="false">
      <alignment horizontal="right" vertical="bottom" textRotation="0" wrapText="false" indent="0"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4" fontId="23" fillId="0" borderId="0" xfId="0" applyFont="true" applyBorder="true" applyAlignment="true" applyProtection="false">
      <alignment horizontal="general" vertical="top" textRotation="0" wrapText="true" indent="0" shrinkToFit="false"/>
      <protection locked="true" hidden="false"/>
    </xf>
    <xf numFmtId="164" fontId="15" fillId="4" borderId="2" xfId="0" applyFont="true" applyBorder="true" applyAlignment="false" applyProtection="false">
      <alignment horizontal="general" vertical="bottom" textRotation="0" wrapText="false" indent="0" shrinkToFit="false"/>
      <protection locked="true" hidden="false"/>
    </xf>
    <xf numFmtId="171" fontId="15" fillId="4" borderId="2" xfId="0" applyFont="true" applyBorder="true" applyAlignment="true" applyProtection="false">
      <alignment horizontal="right" vertical="bottom" textRotation="0" wrapText="false" indent="0" shrinkToFit="false"/>
      <protection locked="true" hidden="false"/>
    </xf>
    <xf numFmtId="166" fontId="22" fillId="0" borderId="2" xfId="0" applyFont="true" applyBorder="true" applyAlignment="true" applyProtection="false">
      <alignment horizontal="right"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73" fontId="22" fillId="0" borderId="2"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4" xfId="0" applyFont="true" applyBorder="true" applyAlignment="true" applyProtection="false">
      <alignment horizontal="general" vertical="top" textRotation="0" wrapText="true" indent="0" shrinkToFit="false"/>
      <protection locked="true" hidden="false"/>
    </xf>
    <xf numFmtId="164" fontId="7" fillId="0" borderId="4" xfId="0" applyFont="true" applyBorder="true" applyAlignment="true" applyProtection="false">
      <alignment horizontal="general" vertical="top" textRotation="0" wrapText="true" indent="0" shrinkToFit="false"/>
      <protection locked="true" hidden="false"/>
    </xf>
    <xf numFmtId="164" fontId="25" fillId="0" borderId="4" xfId="0" applyFont="true" applyBorder="true" applyAlignment="true" applyProtection="false">
      <alignment horizontal="general" vertical="top" textRotation="0" wrapText="true" indent="0" shrinkToFit="false"/>
      <protection locked="true" hidden="false"/>
    </xf>
    <xf numFmtId="164" fontId="26" fillId="0" borderId="0" xfId="0" applyFont="true" applyBorder="true" applyAlignment="true" applyProtection="false">
      <alignment horizontal="general" vertical="top" textRotation="0" wrapText="true" indent="0" shrinkToFit="false"/>
      <protection locked="true" hidden="false"/>
    </xf>
    <xf numFmtId="164" fontId="2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6" fontId="22" fillId="0" borderId="2" xfId="0" applyFont="true" applyBorder="true" applyAlignment="true" applyProtection="false">
      <alignment horizontal="right" vertical="center" textRotation="0" wrapText="false" indent="0" shrinkToFit="false"/>
      <protection locked="true" hidden="false"/>
    </xf>
    <xf numFmtId="166" fontId="28" fillId="0" borderId="2" xfId="0" applyFont="true" applyBorder="true" applyAlignment="true" applyProtection="false">
      <alignment horizontal="right" vertical="center" textRotation="0" wrapText="false" indent="0" shrinkToFit="false"/>
      <protection locked="true" hidden="false"/>
    </xf>
    <xf numFmtId="164" fontId="29" fillId="0" borderId="2" xfId="0" applyFont="true" applyBorder="true" applyAlignment="true" applyProtection="false">
      <alignment horizontal="right" vertical="center" textRotation="0" wrapText="false" indent="0" shrinkToFit="false"/>
      <protection locked="true" hidden="false"/>
    </xf>
    <xf numFmtId="168" fontId="22" fillId="0" borderId="2" xfId="0" applyFont="true" applyBorder="true" applyAlignment="true" applyProtection="false">
      <alignment horizontal="right" vertical="center" textRotation="0" wrapText="false" indent="0" shrinkToFit="false"/>
      <protection locked="true" hidden="false"/>
    </xf>
    <xf numFmtId="168" fontId="28"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FCA5A5"/>
        <sz val="26"/>
      </font>
    </dxf>
    <dxf>
      <font>
        <name val="Arial"/>
        <charset val="1"/>
        <family val="0"/>
        <b val="1"/>
        <color rgb="FFFCA5A5"/>
        <sz val="11"/>
      </font>
    </dxf>
    <dxf>
      <font>
        <name val="Arial"/>
        <charset val="1"/>
        <family val="0"/>
        <b val="1"/>
        <color rgb="FFB91C1C"/>
        <sz val="9"/>
      </font>
    </dxf>
    <dxf>
      <font>
        <name val="Arial"/>
        <charset val="1"/>
        <family val="0"/>
        <color rgb="FF0F766E"/>
        <sz val="9"/>
      </font>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F8FAFC"/>
      <rgbColor rgb="FFCCFFC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18" hidden="false" customHeight="true" outlineLevel="0" collapsed="false">
      <c r="B11" s="8" t="s">
        <v>5</v>
      </c>
      <c r="C11" s="9" t="s">
        <v>6</v>
      </c>
    </row>
    <row r="12" customFormat="false" ht="30" hidden="false" customHeight="true" outlineLevel="0" collapsed="false">
      <c r="B12" s="8" t="s">
        <v>7</v>
      </c>
      <c r="C12" s="9" t="s">
        <v>8</v>
      </c>
    </row>
    <row r="13" customFormat="false" ht="30" hidden="false" customHeight="true" outlineLevel="0" collapsed="false">
      <c r="B13" s="8" t="s">
        <v>9</v>
      </c>
      <c r="C13" s="9" t="s">
        <v>10</v>
      </c>
    </row>
    <row r="14" customFormat="false" ht="30" hidden="false" customHeight="true" outlineLevel="0" collapsed="false">
      <c r="B14" s="8" t="s">
        <v>11</v>
      </c>
      <c r="C14" s="9" t="s">
        <v>12</v>
      </c>
    </row>
    <row r="16" customFormat="false" ht="19.5" hidden="false" customHeight="true" outlineLevel="0" collapsed="false">
      <c r="B16" s="5" t="s">
        <v>13</v>
      </c>
      <c r="C16" s="6"/>
    </row>
    <row r="17" customFormat="false" ht="30" hidden="false" customHeight="true" outlineLevel="0" collapsed="false">
      <c r="B17" s="8" t="s">
        <v>14</v>
      </c>
      <c r="C17" s="9" t="s">
        <v>15</v>
      </c>
    </row>
    <row r="18" customFormat="false" ht="30" hidden="false" customHeight="true" outlineLevel="0" collapsed="false">
      <c r="B18" s="8" t="s">
        <v>16</v>
      </c>
      <c r="C18" s="9" t="s">
        <v>17</v>
      </c>
    </row>
    <row r="19" customFormat="false" ht="18" hidden="false" customHeight="true" outlineLevel="0" collapsed="false">
      <c r="B19" s="8" t="s">
        <v>18</v>
      </c>
      <c r="C19" s="9" t="s">
        <v>19</v>
      </c>
    </row>
    <row r="20" customFormat="false" ht="18" hidden="false" customHeight="true" outlineLevel="0" collapsed="false">
      <c r="B20" s="8" t="s">
        <v>20</v>
      </c>
      <c r="C20" s="9" t="s">
        <v>21</v>
      </c>
    </row>
    <row r="22" customFormat="false" ht="19.5" hidden="false" customHeight="true" outlineLevel="0" collapsed="false">
      <c r="B22" s="5" t="s">
        <v>22</v>
      </c>
      <c r="C22" s="6"/>
    </row>
    <row r="23" customFormat="false" ht="19.5" hidden="false" customHeight="true" outlineLevel="0" collapsed="false">
      <c r="B23" s="10" t="s">
        <v>23</v>
      </c>
      <c r="C23" s="9" t="s">
        <v>24</v>
      </c>
    </row>
    <row r="24" customFormat="false" ht="19.5" hidden="false" customHeight="true" outlineLevel="0" collapsed="false">
      <c r="B24" s="11" t="s">
        <v>25</v>
      </c>
      <c r="C24" s="9" t="s">
        <v>26</v>
      </c>
    </row>
    <row r="25" customFormat="false" ht="19.5" hidden="false" customHeight="true" outlineLevel="0" collapsed="false">
      <c r="B25" s="12" t="s">
        <v>27</v>
      </c>
      <c r="C25" s="9" t="s">
        <v>28</v>
      </c>
    </row>
    <row r="26" customFormat="false" ht="19.5" hidden="false" customHeight="true" outlineLevel="0" collapsed="false">
      <c r="B26" s="13" t="s">
        <v>29</v>
      </c>
      <c r="C26" s="9" t="s">
        <v>30</v>
      </c>
    </row>
    <row r="28" customFormat="false" ht="19.5" hidden="false" customHeight="true" outlineLevel="0" collapsed="false">
      <c r="B28" s="5" t="s">
        <v>31</v>
      </c>
      <c r="C28" s="6"/>
    </row>
    <row r="29" customFormat="false" ht="30" hidden="false" customHeight="true" outlineLevel="0" collapsed="false">
      <c r="B29" s="8" t="s">
        <v>32</v>
      </c>
      <c r="C29" s="9" t="s">
        <v>33</v>
      </c>
    </row>
    <row r="30" customFormat="false" ht="18" hidden="false" customHeight="true" outlineLevel="0" collapsed="false">
      <c r="B30" s="8" t="s">
        <v>34</v>
      </c>
      <c r="C30" s="9" t="s">
        <v>35</v>
      </c>
    </row>
    <row r="31" customFormat="false" ht="18" hidden="false" customHeight="true" outlineLevel="0" collapsed="false">
      <c r="B31" s="8" t="s">
        <v>36</v>
      </c>
      <c r="C31" s="9" t="s">
        <v>37</v>
      </c>
    </row>
    <row r="32" customFormat="false" ht="30" hidden="false" customHeight="true" outlineLevel="0" collapsed="false">
      <c r="B32" s="8" t="s">
        <v>38</v>
      </c>
      <c r="C32" s="9" t="s">
        <v>39</v>
      </c>
    </row>
    <row r="34" customFormat="false" ht="19.5" hidden="false" customHeight="true" outlineLevel="0" collapsed="false">
      <c r="B34" s="5" t="s">
        <v>40</v>
      </c>
      <c r="C34" s="6"/>
    </row>
    <row r="35" customFormat="false" ht="18" hidden="false" customHeight="true" outlineLevel="0" collapsed="false">
      <c r="B35" s="7" t="s">
        <v>41</v>
      </c>
      <c r="C35" s="7"/>
    </row>
    <row r="36" customFormat="false" ht="30" hidden="false" customHeight="true" outlineLevel="0" collapsed="false">
      <c r="B36" s="7" t="s">
        <v>42</v>
      </c>
      <c r="C36" s="7"/>
    </row>
    <row r="37" customFormat="false" ht="18" hidden="false" customHeight="true" outlineLevel="0" collapsed="false">
      <c r="B37" s="7" t="s">
        <v>43</v>
      </c>
      <c r="C37" s="7"/>
    </row>
    <row r="38" customFormat="false" ht="18" hidden="false" customHeight="true" outlineLevel="0" collapsed="false">
      <c r="B38" s="7" t="s">
        <v>44</v>
      </c>
      <c r="C38" s="7"/>
    </row>
    <row r="39" customFormat="false" ht="18" hidden="false" customHeight="true" outlineLevel="0" collapsed="false">
      <c r="B39" s="7" t="s">
        <v>45</v>
      </c>
      <c r="C39" s="7"/>
    </row>
    <row r="41" customFormat="false" ht="19.5" hidden="false" customHeight="true" outlineLevel="0" collapsed="false">
      <c r="B41" s="5" t="s">
        <v>46</v>
      </c>
      <c r="C41" s="6"/>
    </row>
    <row r="42" customFormat="false" ht="18" hidden="false" customHeight="true" outlineLevel="0" collapsed="false">
      <c r="B42" s="14" t="s">
        <v>47</v>
      </c>
      <c r="C42" s="9" t="s">
        <v>48</v>
      </c>
    </row>
    <row r="43" customFormat="false" ht="18" hidden="false" customHeight="true" outlineLevel="0" collapsed="false">
      <c r="B43" s="14" t="s">
        <v>49</v>
      </c>
      <c r="C43" s="9" t="s">
        <v>50</v>
      </c>
    </row>
    <row r="44" customFormat="false" ht="18" hidden="false" customHeight="true" outlineLevel="0" collapsed="false">
      <c r="B44" s="14" t="s">
        <v>51</v>
      </c>
      <c r="C44" s="9" t="s">
        <v>52</v>
      </c>
    </row>
    <row r="45" customFormat="false" ht="18" hidden="false" customHeight="true" outlineLevel="0" collapsed="false">
      <c r="B45" s="14" t="s">
        <v>53</v>
      </c>
      <c r="C45" s="9" t="s">
        <v>54</v>
      </c>
    </row>
    <row r="46" customFormat="false" ht="18" hidden="false" customHeight="true" outlineLevel="0" collapsed="false">
      <c r="B46" s="14" t="s">
        <v>55</v>
      </c>
      <c r="C46" s="9" t="s">
        <v>56</v>
      </c>
    </row>
    <row r="48" customFormat="false" ht="30" hidden="false" customHeight="true" outlineLevel="0" collapsed="false">
      <c r="B48" s="15" t="s">
        <v>57</v>
      </c>
      <c r="C48" s="15"/>
    </row>
  </sheetData>
  <mergeCells count="7">
    <mergeCell ref="B8:C8"/>
    <mergeCell ref="B35:C35"/>
    <mergeCell ref="B36:C36"/>
    <mergeCell ref="B37:C37"/>
    <mergeCell ref="B38:C38"/>
    <mergeCell ref="B39:C39"/>
    <mergeCell ref="B48:C48"/>
  </mergeCells>
  <hyperlinks>
    <hyperlink ref="B42" location="'VAT Calculator'!A1" display="VAT Calculator"/>
    <hyperlink ref="B43" location="'Invoice Rounding'!A1" display="Invoice Rounding"/>
    <hyperlink ref="B44" location="'Worked Examples'!A1" display="Worked Examples"/>
    <hyperlink ref="B45" location="'Formula Guide'!A1" display="Formula Guide"/>
    <hyperlink ref="B46"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16"/>
    <col collapsed="false" customWidth="true" hidden="false" outlineLevel="0" max="6" min="4" style="0" width="18"/>
    <col collapsed="false" customWidth="true" hidden="false" outlineLevel="0" max="7" min="7" style="0" width="3"/>
    <col collapsed="false" customWidth="true" hidden="false" outlineLevel="0" max="8" min="8" style="0" width="38"/>
    <col collapsed="false" customWidth="true" hidden="false" outlineLevel="0" max="9" min="9" style="0" width="20"/>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47</v>
      </c>
      <c r="C2" s="1"/>
      <c r="D2" s="1"/>
      <c r="E2" s="1"/>
      <c r="F2" s="1"/>
      <c r="G2" s="1"/>
      <c r="H2" s="1"/>
      <c r="I2" s="1"/>
      <c r="J2" s="1"/>
    </row>
    <row r="3" customFormat="false" ht="19.5" hidden="false" customHeight="true" outlineLevel="0" collapsed="false">
      <c r="A3" s="1"/>
      <c r="B3" s="3" t="s">
        <v>58</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59</v>
      </c>
      <c r="C7" s="6"/>
      <c r="D7" s="6"/>
      <c r="E7" s="6"/>
      <c r="F7" s="6"/>
      <c r="H7" s="16"/>
      <c r="I7" s="17"/>
    </row>
    <row r="8" customFormat="false" ht="15" hidden="false" customHeight="true" outlineLevel="0" collapsed="false">
      <c r="B8" s="18" t="s">
        <v>14</v>
      </c>
      <c r="D8" s="19" t="s">
        <v>60</v>
      </c>
      <c r="E8" s="20" t="s">
        <v>61</v>
      </c>
      <c r="F8" s="20"/>
      <c r="H8" s="21" t="s">
        <v>62</v>
      </c>
      <c r="I8" s="17"/>
    </row>
    <row r="9" customFormat="false" ht="15" hidden="false" customHeight="false" outlineLevel="0" collapsed="false">
      <c r="H9" s="16"/>
      <c r="I9" s="17"/>
    </row>
    <row r="10" customFormat="false" ht="22.35" hidden="false" customHeight="true" outlineLevel="0" collapsed="false">
      <c r="B10" s="18" t="s">
        <v>16</v>
      </c>
      <c r="D10" s="22" t="n">
        <v>0.05</v>
      </c>
      <c r="E10" s="20" t="s">
        <v>63</v>
      </c>
      <c r="F10" s="20"/>
      <c r="H10" s="23" t="str">
        <f aca="false">IF(VAT_Mode="Remove VAT","Price before VAT",IF(VAT_Mode="VAT amount","VAT amount","Price including VAT"))</f>
        <v>Price including VAT</v>
      </c>
      <c r="I10" s="17"/>
    </row>
    <row r="11" customFormat="false" ht="15" hidden="false" customHeight="false" outlineLevel="0" collapsed="false">
      <c r="H11" s="24" t="n">
        <f aca="false">IF(ISNUMBER(Res_Net),IF(VAT_Mode="Remove VAT",Res_Net,IF(VAT_Mode="VAT amount",Res_VAT,Res_Gross)),"—")</f>
        <v>2100</v>
      </c>
      <c r="I11" s="24"/>
    </row>
    <row r="12" customFormat="false" ht="15" hidden="false" customHeight="true" outlineLevel="0" collapsed="false">
      <c r="B12" s="18" t="s">
        <v>18</v>
      </c>
      <c r="D12" s="25" t="n">
        <v>2000</v>
      </c>
      <c r="E12" s="20" t="s">
        <v>64</v>
      </c>
      <c r="F12" s="20"/>
      <c r="H12" s="24"/>
      <c r="I12" s="24"/>
    </row>
    <row r="13" customFormat="false" ht="15" hidden="false" customHeight="false" outlineLevel="0" collapsed="false">
      <c r="H13" s="16"/>
      <c r="I13" s="17"/>
    </row>
    <row r="14" customFormat="false" ht="15" hidden="false" customHeight="true" outlineLevel="0" collapsed="false">
      <c r="B14" s="18" t="s">
        <v>20</v>
      </c>
      <c r="D14" s="25" t="n">
        <v>2100</v>
      </c>
      <c r="E14" s="20" t="s">
        <v>65</v>
      </c>
      <c r="F14" s="20"/>
      <c r="H14" s="26" t="s">
        <v>66</v>
      </c>
      <c r="I14" s="27" t="n">
        <f aca="false">IF(AND(VAT_Mode="Add VAT",AND(ISNUMBER(Net_In),N(Net_In)&gt;=0,N(Net_In)&lt;1000000000000),AND(ISNUMBER(VAT_Rate),N(VAT_Rate)&gt;=0,N(VAT_Rate)&lt;1)),ROUND(Net_In,2),IF(AND(VAT_Mode="Remove VAT",AND(ISNUMBER(Gross_In),N(Gross_In)&gt;=0,N(Gross_In)&lt;1000000000000),AND(ISNUMBER(VAT_Rate),N(VAT_Rate)&gt;=0,N(VAT_Rate)&lt;1)),ROUND(ROUND(Gross_In,2)/(1+VAT_Rate),2),IF(AND(VAT_Mode="VAT amount",AND(ISNUMBER(Net_In),N(Net_In)&gt;=0,N(Net_In)&lt;1000000000000),ROUND(N(Net_In),2)&gt;0,ISNUMBER(Gross_In),N(Gross_In)&lt;1000000000000,ROUND(N(Gross_In),2)&gt;=ROUND(N(Net_In),2)),ROUND(Net_In,2),"—")))</f>
        <v>2000</v>
      </c>
    </row>
    <row r="15" customFormat="false" ht="15" hidden="false" customHeight="false" outlineLevel="0" collapsed="false">
      <c r="H15" s="26" t="s">
        <v>32</v>
      </c>
      <c r="I15" s="27" t="n">
        <f aca="false">IF(ISNUMBER(Res_Net),IF(VAT_Mode="Add VAT",ROUND(Res_Net*VAT_Rate,2),ROUND(Gross_In,2)-Res_Net),"—")</f>
        <v>100</v>
      </c>
    </row>
    <row r="16" customFormat="false" ht="19.5" hidden="false" customHeight="true" outlineLevel="0" collapsed="false">
      <c r="B16" s="5" t="s">
        <v>67</v>
      </c>
      <c r="C16" s="6"/>
      <c r="D16" s="6"/>
      <c r="E16" s="6"/>
      <c r="F16" s="6"/>
      <c r="H16" s="26" t="s">
        <v>68</v>
      </c>
      <c r="I16" s="27" t="n">
        <f aca="false">IF(ISNUMBER(Res_Net),IF(VAT_Mode="Add VAT",Res_Net+Res_VAT,ROUND(Gross_In,2)),"—")</f>
        <v>2100</v>
      </c>
    </row>
    <row r="17" customFormat="false" ht="15" hidden="false" customHeight="false" outlineLevel="0" collapsed="false">
      <c r="B17" s="28" t="s">
        <v>69</v>
      </c>
      <c r="C17" s="28"/>
      <c r="D17" s="29" t="n">
        <f aca="false">IF(AND(ISNUMBER(VAT_Rate),N(VAT_Rate)&gt;=0,N(VAT_Rate)&lt;1),1+VAT_Rate,"—")</f>
        <v>1.05</v>
      </c>
      <c r="H17" s="26" t="s">
        <v>34</v>
      </c>
      <c r="I17" s="30" t="n">
        <f aca="false">IF(ISNUMBER(Res_Net),IF(VAT_Mode="VAT amount",IF(Res_Gross&gt;0,Res_VAT/Res_Gross,0),VAT_Rate/(1+VAT_Rate)),"—")</f>
        <v>0.0476190476190476</v>
      </c>
    </row>
    <row r="18" customFormat="false" ht="15" hidden="false" customHeight="false" outlineLevel="0" collapsed="false">
      <c r="B18" s="28" t="s">
        <v>70</v>
      </c>
      <c r="C18" s="28"/>
      <c r="D18" s="29" t="n">
        <f aca="false">IF(AND(ISNUMBER(VAT_Rate),N(VAT_Rate)&gt;=0,N(VAT_Rate)&lt;1),1+VAT_Rate,"—")</f>
        <v>1.05</v>
      </c>
      <c r="H18" s="26" t="s">
        <v>71</v>
      </c>
      <c r="I18" s="30" t="n">
        <f aca="false">IF(ISNUMBER(Res_Net),IF(VAT_Mode="VAT amount",Res_VAT/Res_Net,VAT_Rate),"—")</f>
        <v>0.05</v>
      </c>
    </row>
    <row r="19" customFormat="false" ht="15" hidden="false" customHeight="false" outlineLevel="0" collapsed="false">
      <c r="B19" s="28" t="s">
        <v>34</v>
      </c>
      <c r="C19" s="28"/>
      <c r="D19" s="31" t="n">
        <f aca="false">IF(AND(ISNUMBER(VAT_Rate),N(VAT_Rate)&gt;=0,N(VAT_Rate)&lt;1),VAT_Rate/(1+VAT_Rate),"—")</f>
        <v>0.0476190476190476</v>
      </c>
      <c r="H19" s="16"/>
      <c r="I19" s="17"/>
    </row>
    <row r="20" customFormat="false" ht="15" hidden="false" customHeight="true" outlineLevel="0" collapsed="false">
      <c r="B20" s="28" t="s">
        <v>72</v>
      </c>
      <c r="C20" s="28"/>
      <c r="D20" s="31" t="n">
        <f aca="false">IF(AND(AND(ISNUMBER(VAT_Rate),N(VAT_Rate)&gt;=0,N(VAT_Rate)&lt;1),VAT_Rate&gt;0),VAT_Rate-VAT_Rate/(1+VAT_Rate),"—")</f>
        <v>0.00238095238095239</v>
      </c>
      <c r="E20" s="20" t="s">
        <v>73</v>
      </c>
      <c r="F20" s="20"/>
      <c r="H20" s="16"/>
      <c r="I20" s="17"/>
    </row>
    <row r="21" customFormat="false" ht="15" hidden="false" customHeight="false" outlineLevel="0" collapsed="false">
      <c r="H21" s="16"/>
      <c r="I21" s="17"/>
    </row>
    <row r="22" customFormat="false" ht="19.5" hidden="false" customHeight="true" outlineLevel="0" collapsed="false">
      <c r="B22" s="5" t="s">
        <v>74</v>
      </c>
      <c r="C22" s="6"/>
      <c r="D22" s="6"/>
      <c r="E22" s="6"/>
      <c r="F22" s="6"/>
    </row>
    <row r="23" customFormat="false" ht="19.5" hidden="false" customHeight="true" outlineLevel="0" collapsed="false">
      <c r="B23" s="32" t="s">
        <v>75</v>
      </c>
      <c r="C23" s="33" t="s">
        <v>76</v>
      </c>
      <c r="D23" s="33" t="s">
        <v>77</v>
      </c>
      <c r="E23" s="33" t="s">
        <v>78</v>
      </c>
      <c r="H23" s="5" t="s">
        <v>79</v>
      </c>
      <c r="I23" s="6"/>
    </row>
    <row r="24" customFormat="false" ht="15" hidden="false" customHeight="false" outlineLevel="0" collapsed="false">
      <c r="B24" s="34" t="n">
        <v>0.05</v>
      </c>
      <c r="C24" s="35" t="n">
        <f aca="false">1+B24</f>
        <v>1.05</v>
      </c>
      <c r="D24" s="35" t="n">
        <f aca="false">1+B24</f>
        <v>1.05</v>
      </c>
      <c r="E24" s="36" t="n">
        <f aca="false">B24/(1+B24)</f>
        <v>0.0476190476190476</v>
      </c>
      <c r="H24" s="37" t="str">
        <f aca="false">IF(NOT(ISNUMBER(Res_Net)),IF(VAT_Mode="VAT amount",IF(NOT(ISNUMBER(Net_In)),"Enter the net amount and the VAT-inclusive amount to see a result.",IF(Net_In&lt;0,"Enter the amount as a positive number. For a credit note, work out the positive figures and show them as negatives on the document.",IF(Net_In&gt;=1000000000000,"Enter an amount below 1,000,000,000,000.",IF(ROUND(Net_In,2)=0,"The net amount must be above zero to work out a rate.",IF(NOT(ISNUMBER(Gross_In)),"Now enter the amount including VAT to see the VAT and the rate.",IF(Gross_In&gt;=1000000000000,"Enter an amount below 1,000,000,000,000.","The amount including VAT can’t be lower than the net amount. Check the two figures are not the wrong way round.")))))),IF(NOT(ISNUMBER(IF(VAT_Mode="Remove VAT",Gross_In,Net_In))),IF(VAT_Mode="Remove VAT","Enter a VAT-inclusive price to see a result.","Enter a price before VAT to see a result."),IF(IF(VAT_Mode="Remove VAT",Gross_In,Net_In)&lt;0,"Enter the amount as a positive number. For a credit note, work out the positive figures and show them as negatives on the document.",IF(IF(VAT_Mode="Remove VAT",Gross_In,Net_In)&gt;=1000000000000,"Enter an amount below 1,000,000,000,000.",IF(NOT(ISNUMBER(VAT_Rate)),"Enter the VAT rate that applies to this sale — this calculator does not assume one.","Enter a VAT rate from 0 up to (but not including) 100%."))))),IF(VAT_Mode="Add VAT","Adding "&amp;(VAT_Rate*100)&amp;"% VAT to "&amp;TEXT(Res_Net,"#,##0.00")&amp;" gives "&amp;TEXT(Res_Gross,"#,##0.00")&amp;", of which "&amp;TEXT(Res_VAT,"#,##0.00")&amp;" is VAT. The quick multiplier at this rate is × "&amp;ROUND(1+VAT_Rate,6)&amp;".",IF(VAT_Mode="Remove VAT","A total of "&amp;TEXT(Res_Gross,"#,##0.00")&amp;" that includes "&amp;(VAT_Rate*100)&amp;"% VAT is "&amp;TEXT(Res_Net,"#,##0.00")&amp;" before VAT, so the VAT inside it is "&amp;TEXT(Res_VAT,"#,##0.00")&amp;"."&amp;IF(ROUND(ROUND(Res_Gross*VAT_Rate,2)-Res_VAT,2)&gt;0," Taking "&amp;(VAT_Rate*100)&amp;"% of the total would give "&amp;TEXT(ROUND(Res_Gross*VAT_Rate,2),"#,##0.00")&amp;" — "&amp;TEXT(ROUND(Res_Gross*VAT_Rate,2)-Res_VAT,"#,##0.00")&amp;" too much, because the rate applies to the net price, not the total.",""),IF(ROUND(Res_VAT,2)=0,"There is no VAT between these two figures — the net and gross amounts are the same.","The difference of "&amp;TEXT(Res_VAT,"#,##0.00")&amp;" is the VAT. That is "&amp;TEXT(Res_Rate*100,"0.00")&amp;"% of the net amount and "&amp;TEXT(Res_Share*100,"0.00")&amp;"% of the gross. If "&amp;TEXT(Res_Rate*100,"0.00")&amp;"% is not the rate you expected for this supply, check the invoice before you pay or reclaim it."))))</f>
        <v>Adding 5% VAT to 2,000.00 gives 2,100.00, of which 100.00 is VAT. The quick multiplier at this rate is × 1.05.</v>
      </c>
      <c r="I24" s="37"/>
    </row>
    <row r="25" customFormat="false" ht="15" hidden="false" customHeight="false" outlineLevel="0" collapsed="false">
      <c r="B25" s="34" t="n">
        <v>0.1</v>
      </c>
      <c r="C25" s="35" t="n">
        <f aca="false">1+B25</f>
        <v>1.1</v>
      </c>
      <c r="D25" s="35" t="n">
        <f aca="false">1+B25</f>
        <v>1.1</v>
      </c>
      <c r="E25" s="36" t="n">
        <f aca="false">B25/(1+B25)</f>
        <v>0.0909090909090909</v>
      </c>
      <c r="H25" s="37"/>
      <c r="I25" s="37"/>
    </row>
    <row r="26" customFormat="false" ht="15" hidden="false" customHeight="false" outlineLevel="0" collapsed="false">
      <c r="B26" s="34" t="n">
        <v>0.125</v>
      </c>
      <c r="C26" s="35" t="n">
        <f aca="false">1+B26</f>
        <v>1.125</v>
      </c>
      <c r="D26" s="35" t="n">
        <f aca="false">1+B26</f>
        <v>1.125</v>
      </c>
      <c r="E26" s="36" t="n">
        <f aca="false">B26/(1+B26)</f>
        <v>0.111111111111111</v>
      </c>
      <c r="H26" s="37"/>
      <c r="I26" s="37"/>
    </row>
    <row r="27" customFormat="false" ht="15" hidden="false" customHeight="false" outlineLevel="0" collapsed="false">
      <c r="B27" s="34" t="n">
        <v>0.15</v>
      </c>
      <c r="C27" s="35" t="n">
        <f aca="false">1+B27</f>
        <v>1.15</v>
      </c>
      <c r="D27" s="35" t="n">
        <f aca="false">1+B27</f>
        <v>1.15</v>
      </c>
      <c r="E27" s="36" t="n">
        <f aca="false">B27/(1+B27)</f>
        <v>0.130434782608696</v>
      </c>
      <c r="H27" s="37"/>
      <c r="I27" s="37"/>
    </row>
    <row r="28" customFormat="false" ht="15" hidden="false" customHeight="false" outlineLevel="0" collapsed="false">
      <c r="B28" s="34" t="n">
        <v>0.2</v>
      </c>
      <c r="C28" s="35" t="n">
        <f aca="false">1+B28</f>
        <v>1.2</v>
      </c>
      <c r="D28" s="35" t="n">
        <f aca="false">1+B28</f>
        <v>1.2</v>
      </c>
      <c r="E28" s="36" t="n">
        <f aca="false">B28/(1+B28)</f>
        <v>0.166666666666667</v>
      </c>
      <c r="H28" s="37"/>
      <c r="I28" s="37"/>
    </row>
    <row r="29" customFormat="false" ht="15" hidden="false" customHeight="false" outlineLevel="0" collapsed="false">
      <c r="B29" s="34" t="n">
        <v>0.25</v>
      </c>
      <c r="C29" s="35" t="n">
        <f aca="false">1+B29</f>
        <v>1.25</v>
      </c>
      <c r="D29" s="35" t="n">
        <f aca="false">1+B29</f>
        <v>1.25</v>
      </c>
      <c r="E29" s="36" t="n">
        <f aca="false">B29/(1+B29)</f>
        <v>0.2</v>
      </c>
      <c r="H29" s="37"/>
      <c r="I29" s="37"/>
    </row>
    <row r="31" customFormat="false" ht="19.5" hidden="false" customHeight="true" outlineLevel="0" collapsed="false">
      <c r="B31" s="20" t="s">
        <v>80</v>
      </c>
      <c r="C31" s="20"/>
      <c r="D31" s="20"/>
      <c r="E31" s="20"/>
      <c r="F31" s="20"/>
      <c r="H31" s="5" t="s">
        <v>81</v>
      </c>
      <c r="I31" s="6"/>
    </row>
    <row r="32" customFormat="false" ht="15" hidden="false" customHeight="false" outlineLevel="0" collapsed="false">
      <c r="B32" s="20"/>
      <c r="C32" s="20"/>
      <c r="D32" s="20"/>
      <c r="E32" s="20"/>
      <c r="F32" s="20"/>
      <c r="H32" s="38" t="str">
        <f aca="false">IF(OR(VAT_Mode="Add VAT",VAT_Mode="Remove VAT",VAT_Mode="VAT amount"),"OK — mode: "&amp;VAT_Mode,"Check — choose Add VAT, Remove VAT or VAT amount")</f>
        <v>OK — mode: Add VAT</v>
      </c>
      <c r="I32" s="38"/>
    </row>
    <row r="33" customFormat="false" ht="15" hidden="false" customHeight="false" outlineLevel="0" collapsed="false">
      <c r="H33" s="38" t="str">
        <f aca="false">IF(VAT_Mode="VAT amount","OK — rate not needed in this mode",IF(ISBLANK(VAT_Rate),"Check — enter the VAT rate (nothing is assumed)",IF(NOT(ISNUMBER(VAT_Rate)),"Check — the rate must be a number",IF(OR(VAT_Rate&lt;0,VAT_Rate&gt;=1),"Check — the rate must be from 0% up to (not including) 100%","OK — rate "&amp;TEXT(VAT_Rate,"0.00%")))))</f>
        <v>OK — rate 5.00%</v>
      </c>
      <c r="I33" s="38"/>
    </row>
    <row r="34" customFormat="false" ht="15" hidden="false" customHeight="false" outlineLevel="0" collapsed="false">
      <c r="H34" s="38" t="str">
        <f aca="false">IF(VAT_Mode="Remove VAT","OK — net not needed in this mode",IF(NOT(ISNUMBER(Net_In)),"Check — enter the price before VAT",IF(Net_In&lt;0,"Check — enter a positive amount",IF(AND(VAT_Mode="VAT amount",ROUND(Net_In,2)=0),"Check — net must be above zero to find the rate","OK — net entered"))))</f>
        <v>OK — net entered</v>
      </c>
      <c r="I34" s="38"/>
    </row>
    <row r="35" customFormat="false" ht="15" hidden="false" customHeight="false" outlineLevel="0" collapsed="false">
      <c r="H35" s="38" t="str">
        <f aca="false">IF(VAT_Mode="Add VAT","OK — gross not needed in this mode",IF(NOT(ISNUMBER(Gross_In)),"Check — enter the amount including VAT",IF(Gross_In&lt;0,"Check — enter a positive amount",IF(AND(VAT_Mode="VAT amount",ISNUMBER(Net_In),ROUND(Gross_In,2)&lt;ROUND(N(Net_In),2)),"Check — gross is lower than net; are they the wrong way round?","OK — gross entered"))))</f>
        <v>OK — gross not needed in this mode</v>
      </c>
      <c r="I35" s="38"/>
    </row>
    <row r="37" customFormat="false" ht="15" hidden="false" customHeight="true" outlineLevel="0" collapsed="false">
      <c r="H37" s="20" t="s">
        <v>82</v>
      </c>
      <c r="I37" s="20"/>
    </row>
    <row r="38" customFormat="false" ht="15" hidden="false" customHeight="false" outlineLevel="0" collapsed="false">
      <c r="H38" s="20"/>
      <c r="I38" s="20"/>
    </row>
  </sheetData>
  <mergeCells count="17">
    <mergeCell ref="E8:F8"/>
    <mergeCell ref="E10:F10"/>
    <mergeCell ref="H11:I12"/>
    <mergeCell ref="E12:F12"/>
    <mergeCell ref="E14:F14"/>
    <mergeCell ref="B17:C17"/>
    <mergeCell ref="B18:C18"/>
    <mergeCell ref="B19:C19"/>
    <mergeCell ref="B20:C20"/>
    <mergeCell ref="E20:F20"/>
    <mergeCell ref="H24:I29"/>
    <mergeCell ref="B31:F32"/>
    <mergeCell ref="H32:I32"/>
    <mergeCell ref="H33:I33"/>
    <mergeCell ref="H34:I34"/>
    <mergeCell ref="H35:I35"/>
    <mergeCell ref="H37:I38"/>
  </mergeCells>
  <conditionalFormatting sqref="H11">
    <cfRule type="expression" priority="2" aboveAverage="0" equalAverage="0" bottom="0" percent="0" rank="0" text="" dxfId="0">
      <formula>AND(ISNUMBER($H$11),$H$11&lt;0)</formula>
    </cfRule>
  </conditionalFormatting>
  <conditionalFormatting sqref="I14">
    <cfRule type="expression" priority="3" aboveAverage="0" equalAverage="0" bottom="0" percent="0" rank="0" text="" dxfId="1">
      <formula>AND(ISNUMBER($I$14),$I$14&lt;0)</formula>
    </cfRule>
  </conditionalFormatting>
  <conditionalFormatting sqref="I15">
    <cfRule type="expression" priority="4" aboveAverage="0" equalAverage="0" bottom="0" percent="0" rank="0" text="" dxfId="1">
      <formula>AND(ISNUMBER($I$15),$I$15&lt;0)</formula>
    </cfRule>
  </conditionalFormatting>
  <conditionalFormatting sqref="I16">
    <cfRule type="expression" priority="5" aboveAverage="0" equalAverage="0" bottom="0" percent="0" rank="0" text="" dxfId="1">
      <formula>AND(ISNUMBER($I$16),$I$16&lt;0)</formula>
    </cfRule>
  </conditionalFormatting>
  <conditionalFormatting sqref="I17">
    <cfRule type="expression" priority="6" aboveAverage="0" equalAverage="0" bottom="0" percent="0" rank="0" text="" dxfId="1">
      <formula>AND(ISNUMBER($I$17),$I$17&lt;0)</formula>
    </cfRule>
  </conditionalFormatting>
  <conditionalFormatting sqref="I18">
    <cfRule type="expression" priority="7" aboveAverage="0" equalAverage="0" bottom="0" percent="0" rank="0" text="" dxfId="1">
      <formula>AND(ISNUMBER($I$18),$I$18&lt;0)</formula>
    </cfRule>
  </conditionalFormatting>
  <conditionalFormatting sqref="H32">
    <cfRule type="expression" priority="8" aboveAverage="0" equalAverage="0" bottom="0" percent="0" rank="0" text="" dxfId="2">
      <formula>LEFT(H32,5)="Check"</formula>
    </cfRule>
    <cfRule type="expression" priority="9" aboveAverage="0" equalAverage="0" bottom="0" percent="0" rank="0" text="" dxfId="3">
      <formula>LEFT(H32,2)="OK"</formula>
    </cfRule>
  </conditionalFormatting>
  <conditionalFormatting sqref="H33">
    <cfRule type="expression" priority="10" aboveAverage="0" equalAverage="0" bottom="0" percent="0" rank="0" text="" dxfId="2">
      <formula>LEFT(H33,5)="Check"</formula>
    </cfRule>
    <cfRule type="expression" priority="11" aboveAverage="0" equalAverage="0" bottom="0" percent="0" rank="0" text="" dxfId="3">
      <formula>LEFT(H33,2)="OK"</formula>
    </cfRule>
  </conditionalFormatting>
  <conditionalFormatting sqref="H34">
    <cfRule type="expression" priority="12" aboveAverage="0" equalAverage="0" bottom="0" percent="0" rank="0" text="" dxfId="2">
      <formula>LEFT(H34,5)="Check"</formula>
    </cfRule>
    <cfRule type="expression" priority="13" aboveAverage="0" equalAverage="0" bottom="0" percent="0" rank="0" text="" dxfId="3">
      <formula>LEFT(H34,2)="OK"</formula>
    </cfRule>
  </conditionalFormatting>
  <conditionalFormatting sqref="H35">
    <cfRule type="expression" priority="14" aboveAverage="0" equalAverage="0" bottom="0" percent="0" rank="0" text="" dxfId="2">
      <formula>LEFT(H35,5)="Check"</formula>
    </cfRule>
    <cfRule type="expression" priority="15" aboveAverage="0" equalAverage="0" bottom="0" percent="0" rank="0" text="" dxfId="3">
      <formula>LEFT(H35,2)="OK"</formula>
    </cfRule>
  </conditionalFormatting>
  <dataValidations count="4">
    <dataValidation allowBlank="false" error="Choose Add VAT, Remove VAT or VAT amount." errorStyle="stop" errorTitle="Mode" operator="between" showDropDown="false" showErrorMessage="true" showInputMessage="false" sqref="D8" type="list">
      <formula1>"Add VAT,Remove VAT,VAT amount"</formula1>
      <formula2>0</formula2>
    </dataValidation>
    <dataValidation allowBlank="true" error="Enter a rate from 0% up to (not including) 100%." errorStyle="stop" errorTitle="VAT rate" operator="between" showDropDown="false" showErrorMessage="true" showInputMessage="false" sqref="D10" type="decimal">
      <formula1>0</formula1>
      <formula2>0.999999</formula2>
    </dataValidation>
    <dataValidation allowBlank="true" error="Enter a number." errorStyle="stop" errorTitle="Net amount" operator="between" showDropDown="false" showErrorMessage="true" showInputMessage="false" sqref="D12" type="decimal">
      <formula1>-1000000000000000</formula1>
      <formula2>0</formula2>
    </dataValidation>
    <dataValidation allowBlank="true" error="Enter a number." errorStyle="stop" errorTitle="Gross amount" operator="between" showDropDown="false" showErrorMessage="true" showInputMessage="false" sqref="D14"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L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
    <col collapsed="false" customWidth="true" hidden="false" outlineLevel="0" max="4" min="4" style="0" width="13"/>
    <col collapsed="false" customWidth="true" hidden="false" outlineLevel="0" max="5" min="5" style="0" width="12"/>
    <col collapsed="false" customWidth="true" hidden="false" outlineLevel="0" max="6" min="6" style="0" width="14"/>
    <col collapsed="false" customWidth="true" hidden="false" outlineLevel="0" max="7" min="7" style="0" width="13"/>
    <col collapsed="false" customWidth="true" hidden="false" outlineLevel="0" max="8" min="8" style="0" width="14"/>
    <col collapsed="false" customWidth="true" hidden="false" outlineLevel="0" max="9" min="9" style="0" width="3"/>
    <col collapsed="false" customWidth="true" hidden="true" outlineLevel="0" max="12" min="10" style="0" width="13"/>
  </cols>
  <sheetData>
    <row r="1" customFormat="false" ht="7.5" hidden="false" customHeight="true" outlineLevel="0" collapsed="false">
      <c r="A1" s="1"/>
      <c r="B1" s="1"/>
      <c r="C1" s="1"/>
      <c r="D1" s="1"/>
      <c r="E1" s="1"/>
      <c r="F1" s="1"/>
      <c r="G1" s="1"/>
      <c r="H1" s="1"/>
      <c r="I1" s="1"/>
    </row>
    <row r="2" customFormat="false" ht="30" hidden="false" customHeight="true" outlineLevel="0" collapsed="false">
      <c r="A2" s="1"/>
      <c r="B2" s="2" t="s">
        <v>49</v>
      </c>
      <c r="C2" s="1"/>
      <c r="D2" s="1"/>
      <c r="E2" s="1"/>
      <c r="F2" s="1"/>
      <c r="G2" s="1"/>
      <c r="H2" s="1"/>
      <c r="I2" s="1"/>
    </row>
    <row r="3" customFormat="false" ht="19.5" hidden="false" customHeight="true" outlineLevel="0" collapsed="false">
      <c r="A3" s="1"/>
      <c r="B3" s="3" t="s">
        <v>83</v>
      </c>
      <c r="C3" s="1"/>
      <c r="D3" s="1"/>
      <c r="E3" s="1"/>
      <c r="F3" s="1"/>
      <c r="G3" s="1"/>
      <c r="H3" s="1"/>
      <c r="I3" s="1"/>
    </row>
    <row r="4" customFormat="false" ht="7.5" hidden="false" customHeight="true" outlineLevel="0" collapsed="false">
      <c r="A4" s="1"/>
      <c r="B4" s="1"/>
      <c r="C4" s="1"/>
      <c r="D4" s="1"/>
      <c r="E4" s="1"/>
      <c r="F4" s="1"/>
      <c r="G4" s="1"/>
      <c r="H4" s="1"/>
      <c r="I4" s="1"/>
    </row>
    <row r="5" customFormat="false" ht="3" hidden="false" customHeight="true" outlineLevel="0" collapsed="false">
      <c r="A5" s="4"/>
      <c r="B5" s="4"/>
      <c r="C5" s="4"/>
      <c r="D5" s="4"/>
      <c r="E5" s="4"/>
      <c r="F5" s="4"/>
      <c r="G5" s="4"/>
      <c r="H5" s="4"/>
      <c r="I5" s="4"/>
    </row>
    <row r="7" customFormat="false" ht="15" hidden="false" customHeight="true" outlineLevel="0" collapsed="false">
      <c r="B7" s="7" t="s">
        <v>84</v>
      </c>
      <c r="C7" s="7"/>
      <c r="D7" s="7"/>
      <c r="E7" s="7"/>
      <c r="F7" s="22" t="n">
        <v>0.15</v>
      </c>
    </row>
    <row r="9" customFormat="false" ht="43.5" hidden="false" customHeight="true" outlineLevel="0" collapsed="false">
      <c r="B9" s="32" t="s">
        <v>85</v>
      </c>
      <c r="C9" s="33" t="s">
        <v>86</v>
      </c>
      <c r="D9" s="33" t="s">
        <v>87</v>
      </c>
      <c r="E9" s="33" t="s">
        <v>88</v>
      </c>
      <c r="F9" s="33" t="s">
        <v>89</v>
      </c>
      <c r="G9" s="33" t="s">
        <v>90</v>
      </c>
      <c r="H9" s="33" t="s">
        <v>91</v>
      </c>
    </row>
    <row r="10" customFormat="false" ht="15" hidden="false" customHeight="false" outlineLevel="0" collapsed="false">
      <c r="B10" s="39" t="s">
        <v>92</v>
      </c>
      <c r="C10" s="40" t="n">
        <v>3</v>
      </c>
      <c r="D10" s="25" t="n">
        <v>0.99</v>
      </c>
      <c r="E10" s="22"/>
      <c r="F10" s="41" t="n">
        <f aca="false">IF(L10=1,ROUND(IF(ISNUMBER(C10),C10,1)*D10,2),"")</f>
        <v>2.97</v>
      </c>
      <c r="G10" s="42" t="n">
        <f aca="false">IF(L10=1,ROUND(F10*J10,2),"")</f>
        <v>0.45</v>
      </c>
      <c r="H10" s="41" t="n">
        <f aca="false">IF(L10=1,F10+G10,"")</f>
        <v>3.42</v>
      </c>
      <c r="J10" s="43" t="n">
        <f aca="false">IF(ISNUMBER(E10),E10,Inv_Default)</f>
        <v>0.15</v>
      </c>
      <c r="K10" s="44" t="n">
        <f aca="false">IF(AND(L10=1,COUNTIFS(J$10:J10,J10,L$10:L10,1)=1),ROUND(SUMIFS(F$10:F$29,J$10:J$29,J10,L$10:L$29,1)*J10,2),0)</f>
        <v>4.91</v>
      </c>
      <c r="L10" s="44" t="n">
        <f aca="false">IF(AND(ISNUMBER(D10),ISNUMBER(J10),N(J10)&gt;=0),1,0)</f>
        <v>1</v>
      </c>
    </row>
    <row r="11" customFormat="false" ht="15" hidden="false" customHeight="false" outlineLevel="0" collapsed="false">
      <c r="B11" s="39" t="s">
        <v>93</v>
      </c>
      <c r="C11" s="40" t="n">
        <v>7</v>
      </c>
      <c r="D11" s="25" t="n">
        <v>1.13</v>
      </c>
      <c r="E11" s="22"/>
      <c r="F11" s="41" t="n">
        <f aca="false">IF(L11=1,ROUND(IF(ISNUMBER(C11),C11,1)*D11,2),"")</f>
        <v>7.91</v>
      </c>
      <c r="G11" s="42" t="n">
        <f aca="false">IF(L11=1,ROUND(F11*J11,2),"")</f>
        <v>1.19</v>
      </c>
      <c r="H11" s="41" t="n">
        <f aca="false">IF(L11=1,F11+G11,"")</f>
        <v>9.1</v>
      </c>
      <c r="J11" s="43" t="n">
        <f aca="false">IF(ISNUMBER(E11),E11,Inv_Default)</f>
        <v>0.15</v>
      </c>
      <c r="K11" s="44" t="n">
        <f aca="false">IF(AND(L11=1,COUNTIFS(J$10:J11,J11,L$10:L11,1)=1),ROUND(SUMIFS(F$10:F$29,J$10:J$29,J11,L$10:L$29,1)*J11,2),0)</f>
        <v>0</v>
      </c>
      <c r="L11" s="44" t="n">
        <f aca="false">IF(AND(ISNUMBER(D11),ISNUMBER(J11),N(J11)&gt;=0),1,0)</f>
        <v>1</v>
      </c>
    </row>
    <row r="12" customFormat="false" ht="15" hidden="false" customHeight="false" outlineLevel="0" collapsed="false">
      <c r="B12" s="39" t="s">
        <v>94</v>
      </c>
      <c r="C12" s="40" t="n">
        <v>1</v>
      </c>
      <c r="D12" s="25" t="n">
        <v>4.99</v>
      </c>
      <c r="E12" s="22"/>
      <c r="F12" s="41" t="n">
        <f aca="false">IF(L12=1,ROUND(IF(ISNUMBER(C12),C12,1)*D12,2),"")</f>
        <v>4.99</v>
      </c>
      <c r="G12" s="42" t="n">
        <f aca="false">IF(L12=1,ROUND(F12*J12,2),"")</f>
        <v>0.75</v>
      </c>
      <c r="H12" s="41" t="n">
        <f aca="false">IF(L12=1,F12+G12,"")</f>
        <v>5.74</v>
      </c>
      <c r="J12" s="43" t="n">
        <f aca="false">IF(ISNUMBER(E12),E12,Inv_Default)</f>
        <v>0.15</v>
      </c>
      <c r="K12" s="44" t="n">
        <f aca="false">IF(AND(L12=1,COUNTIFS(J$10:J12,J12,L$10:L12,1)=1),ROUND(SUMIFS(F$10:F$29,J$10:J$29,J12,L$10:L$29,1)*J12,2),0)</f>
        <v>0</v>
      </c>
      <c r="L12" s="44" t="n">
        <f aca="false">IF(AND(ISNUMBER(D12),ISNUMBER(J12),N(J12)&gt;=0),1,0)</f>
        <v>1</v>
      </c>
    </row>
    <row r="13" customFormat="false" ht="15" hidden="false" customHeight="false" outlineLevel="0" collapsed="false">
      <c r="B13" s="39" t="s">
        <v>95</v>
      </c>
      <c r="C13" s="40" t="n">
        <v>12</v>
      </c>
      <c r="D13" s="25" t="n">
        <v>0.37</v>
      </c>
      <c r="E13" s="22"/>
      <c r="F13" s="41" t="n">
        <f aca="false">IF(L13=1,ROUND(IF(ISNUMBER(C13),C13,1)*D13,2),"")</f>
        <v>4.44</v>
      </c>
      <c r="G13" s="42" t="n">
        <f aca="false">IF(L13=1,ROUND(F13*J13,2),"")</f>
        <v>0.67</v>
      </c>
      <c r="H13" s="41" t="n">
        <f aca="false">IF(L13=1,F13+G13,"")</f>
        <v>5.11</v>
      </c>
      <c r="J13" s="43" t="n">
        <f aca="false">IF(ISNUMBER(E13),E13,Inv_Default)</f>
        <v>0.15</v>
      </c>
      <c r="K13" s="44" t="n">
        <f aca="false">IF(AND(L13=1,COUNTIFS(J$10:J13,J13,L$10:L13,1)=1),ROUND(SUMIFS(F$10:F$29,J$10:J$29,J13,L$10:L$29,1)*J13,2),0)</f>
        <v>0</v>
      </c>
      <c r="L13" s="44" t="n">
        <f aca="false">IF(AND(ISNUMBER(D13),ISNUMBER(J13),N(J13)&gt;=0),1,0)</f>
        <v>1</v>
      </c>
    </row>
    <row r="14" customFormat="false" ht="15" hidden="false" customHeight="false" outlineLevel="0" collapsed="false">
      <c r="B14" s="39" t="s">
        <v>96</v>
      </c>
      <c r="C14" s="40" t="n">
        <v>5</v>
      </c>
      <c r="D14" s="25" t="n">
        <v>2.49</v>
      </c>
      <c r="E14" s="22"/>
      <c r="F14" s="41" t="n">
        <f aca="false">IF(L14=1,ROUND(IF(ISNUMBER(C14),C14,1)*D14,2),"")</f>
        <v>12.45</v>
      </c>
      <c r="G14" s="42" t="n">
        <f aca="false">IF(L14=1,ROUND(F14*J14,2),"")</f>
        <v>1.87</v>
      </c>
      <c r="H14" s="41" t="n">
        <f aca="false">IF(L14=1,F14+G14,"")</f>
        <v>14.32</v>
      </c>
      <c r="J14" s="43" t="n">
        <f aca="false">IF(ISNUMBER(E14),E14,Inv_Default)</f>
        <v>0.15</v>
      </c>
      <c r="K14" s="44" t="n">
        <f aca="false">IF(AND(L14=1,COUNTIFS(J$10:J14,J14,L$10:L14,1)=1),ROUND(SUMIFS(F$10:F$29,J$10:J$29,J14,L$10:L$29,1)*J14,2),0)</f>
        <v>0</v>
      </c>
      <c r="L14" s="44" t="n">
        <f aca="false">IF(AND(ISNUMBER(D14),ISNUMBER(J14),N(J14)&gt;=0),1,0)</f>
        <v>1</v>
      </c>
    </row>
    <row r="15" customFormat="false" ht="15" hidden="false" customHeight="false" outlineLevel="0" collapsed="false">
      <c r="B15" s="39"/>
      <c r="C15" s="40"/>
      <c r="D15" s="25"/>
      <c r="E15" s="22"/>
      <c r="F15" s="41" t="str">
        <f aca="false">IF(L15=1,ROUND(IF(ISNUMBER(C15),C15,1)*D15,2),"")</f>
        <v/>
      </c>
      <c r="G15" s="42" t="str">
        <f aca="false">IF(L15=1,ROUND(F15*J15,2),"")</f>
        <v/>
      </c>
      <c r="H15" s="41" t="str">
        <f aca="false">IF(L15=1,F15+G15,"")</f>
        <v/>
      </c>
      <c r="J15" s="43" t="n">
        <f aca="false">IF(ISNUMBER(E15),E15,Inv_Default)</f>
        <v>0.15</v>
      </c>
      <c r="K15" s="44" t="n">
        <f aca="false">IF(AND(L15=1,COUNTIFS(J$10:J15,J15,L$10:L15,1)=1),ROUND(SUMIFS(F$10:F$29,J$10:J$29,J15,L$10:L$29,1)*J15,2),0)</f>
        <v>0</v>
      </c>
      <c r="L15" s="44" t="n">
        <f aca="false">IF(AND(ISNUMBER(D15),ISNUMBER(J15),N(J15)&gt;=0),1,0)</f>
        <v>0</v>
      </c>
    </row>
    <row r="16" customFormat="false" ht="15" hidden="false" customHeight="false" outlineLevel="0" collapsed="false">
      <c r="B16" s="39"/>
      <c r="C16" s="40"/>
      <c r="D16" s="25"/>
      <c r="E16" s="22"/>
      <c r="F16" s="41" t="str">
        <f aca="false">IF(L16=1,ROUND(IF(ISNUMBER(C16),C16,1)*D16,2),"")</f>
        <v/>
      </c>
      <c r="G16" s="42" t="str">
        <f aca="false">IF(L16=1,ROUND(F16*J16,2),"")</f>
        <v/>
      </c>
      <c r="H16" s="41" t="str">
        <f aca="false">IF(L16=1,F16+G16,"")</f>
        <v/>
      </c>
      <c r="J16" s="43" t="n">
        <f aca="false">IF(ISNUMBER(E16),E16,Inv_Default)</f>
        <v>0.15</v>
      </c>
      <c r="K16" s="44" t="n">
        <f aca="false">IF(AND(L16=1,COUNTIFS(J$10:J16,J16,L$10:L16,1)=1),ROUND(SUMIFS(F$10:F$29,J$10:J$29,J16,L$10:L$29,1)*J16,2),0)</f>
        <v>0</v>
      </c>
      <c r="L16" s="44" t="n">
        <f aca="false">IF(AND(ISNUMBER(D16),ISNUMBER(J16),N(J16)&gt;=0),1,0)</f>
        <v>0</v>
      </c>
    </row>
    <row r="17" customFormat="false" ht="15" hidden="false" customHeight="false" outlineLevel="0" collapsed="false">
      <c r="B17" s="39"/>
      <c r="C17" s="40"/>
      <c r="D17" s="25"/>
      <c r="E17" s="22"/>
      <c r="F17" s="41" t="str">
        <f aca="false">IF(L17=1,ROUND(IF(ISNUMBER(C17),C17,1)*D17,2),"")</f>
        <v/>
      </c>
      <c r="G17" s="42" t="str">
        <f aca="false">IF(L17=1,ROUND(F17*J17,2),"")</f>
        <v/>
      </c>
      <c r="H17" s="41" t="str">
        <f aca="false">IF(L17=1,F17+G17,"")</f>
        <v/>
      </c>
      <c r="J17" s="43" t="n">
        <f aca="false">IF(ISNUMBER(E17),E17,Inv_Default)</f>
        <v>0.15</v>
      </c>
      <c r="K17" s="44" t="n">
        <f aca="false">IF(AND(L17=1,COUNTIFS(J$10:J17,J17,L$10:L17,1)=1),ROUND(SUMIFS(F$10:F$29,J$10:J$29,J17,L$10:L$29,1)*J17,2),0)</f>
        <v>0</v>
      </c>
      <c r="L17" s="44" t="n">
        <f aca="false">IF(AND(ISNUMBER(D17),ISNUMBER(J17),N(J17)&gt;=0),1,0)</f>
        <v>0</v>
      </c>
    </row>
    <row r="18" customFormat="false" ht="15" hidden="false" customHeight="false" outlineLevel="0" collapsed="false">
      <c r="B18" s="39"/>
      <c r="C18" s="40"/>
      <c r="D18" s="25"/>
      <c r="E18" s="22"/>
      <c r="F18" s="41" t="str">
        <f aca="false">IF(L18=1,ROUND(IF(ISNUMBER(C18),C18,1)*D18,2),"")</f>
        <v/>
      </c>
      <c r="G18" s="42" t="str">
        <f aca="false">IF(L18=1,ROUND(F18*J18,2),"")</f>
        <v/>
      </c>
      <c r="H18" s="41" t="str">
        <f aca="false">IF(L18=1,F18+G18,"")</f>
        <v/>
      </c>
      <c r="J18" s="43" t="n">
        <f aca="false">IF(ISNUMBER(E18),E18,Inv_Default)</f>
        <v>0.15</v>
      </c>
      <c r="K18" s="44" t="n">
        <f aca="false">IF(AND(L18=1,COUNTIFS(J$10:J18,J18,L$10:L18,1)=1),ROUND(SUMIFS(F$10:F$29,J$10:J$29,J18,L$10:L$29,1)*J18,2),0)</f>
        <v>0</v>
      </c>
      <c r="L18" s="44" t="n">
        <f aca="false">IF(AND(ISNUMBER(D18),ISNUMBER(J18),N(J18)&gt;=0),1,0)</f>
        <v>0</v>
      </c>
    </row>
    <row r="19" customFormat="false" ht="15" hidden="false" customHeight="false" outlineLevel="0" collapsed="false">
      <c r="B19" s="39"/>
      <c r="C19" s="40"/>
      <c r="D19" s="25"/>
      <c r="E19" s="22"/>
      <c r="F19" s="41" t="str">
        <f aca="false">IF(L19=1,ROUND(IF(ISNUMBER(C19),C19,1)*D19,2),"")</f>
        <v/>
      </c>
      <c r="G19" s="42" t="str">
        <f aca="false">IF(L19=1,ROUND(F19*J19,2),"")</f>
        <v/>
      </c>
      <c r="H19" s="41" t="str">
        <f aca="false">IF(L19=1,F19+G19,"")</f>
        <v/>
      </c>
      <c r="J19" s="43" t="n">
        <f aca="false">IF(ISNUMBER(E19),E19,Inv_Default)</f>
        <v>0.15</v>
      </c>
      <c r="K19" s="44" t="n">
        <f aca="false">IF(AND(L19=1,COUNTIFS(J$10:J19,J19,L$10:L19,1)=1),ROUND(SUMIFS(F$10:F$29,J$10:J$29,J19,L$10:L$29,1)*J19,2),0)</f>
        <v>0</v>
      </c>
      <c r="L19" s="44" t="n">
        <f aca="false">IF(AND(ISNUMBER(D19),ISNUMBER(J19),N(J19)&gt;=0),1,0)</f>
        <v>0</v>
      </c>
    </row>
    <row r="20" customFormat="false" ht="15" hidden="false" customHeight="false" outlineLevel="0" collapsed="false">
      <c r="B20" s="39"/>
      <c r="C20" s="40"/>
      <c r="D20" s="25"/>
      <c r="E20" s="22"/>
      <c r="F20" s="41" t="str">
        <f aca="false">IF(L20=1,ROUND(IF(ISNUMBER(C20),C20,1)*D20,2),"")</f>
        <v/>
      </c>
      <c r="G20" s="42" t="str">
        <f aca="false">IF(L20=1,ROUND(F20*J20,2),"")</f>
        <v/>
      </c>
      <c r="H20" s="41" t="str">
        <f aca="false">IF(L20=1,F20+G20,"")</f>
        <v/>
      </c>
      <c r="J20" s="43" t="n">
        <f aca="false">IF(ISNUMBER(E20),E20,Inv_Default)</f>
        <v>0.15</v>
      </c>
      <c r="K20" s="44" t="n">
        <f aca="false">IF(AND(L20=1,COUNTIFS(J$10:J20,J20,L$10:L20,1)=1),ROUND(SUMIFS(F$10:F$29,J$10:J$29,J20,L$10:L$29,1)*J20,2),0)</f>
        <v>0</v>
      </c>
      <c r="L20" s="44" t="n">
        <f aca="false">IF(AND(ISNUMBER(D20),ISNUMBER(J20),N(J20)&gt;=0),1,0)</f>
        <v>0</v>
      </c>
    </row>
    <row r="21" customFormat="false" ht="15" hidden="false" customHeight="false" outlineLevel="0" collapsed="false">
      <c r="B21" s="39"/>
      <c r="C21" s="40"/>
      <c r="D21" s="25"/>
      <c r="E21" s="22"/>
      <c r="F21" s="41" t="str">
        <f aca="false">IF(L21=1,ROUND(IF(ISNUMBER(C21),C21,1)*D21,2),"")</f>
        <v/>
      </c>
      <c r="G21" s="42" t="str">
        <f aca="false">IF(L21=1,ROUND(F21*J21,2),"")</f>
        <v/>
      </c>
      <c r="H21" s="41" t="str">
        <f aca="false">IF(L21=1,F21+G21,"")</f>
        <v/>
      </c>
      <c r="J21" s="43" t="n">
        <f aca="false">IF(ISNUMBER(E21),E21,Inv_Default)</f>
        <v>0.15</v>
      </c>
      <c r="K21" s="44" t="n">
        <f aca="false">IF(AND(L21=1,COUNTIFS(J$10:J21,J21,L$10:L21,1)=1),ROUND(SUMIFS(F$10:F$29,J$10:J$29,J21,L$10:L$29,1)*J21,2),0)</f>
        <v>0</v>
      </c>
      <c r="L21" s="44" t="n">
        <f aca="false">IF(AND(ISNUMBER(D21),ISNUMBER(J21),N(J21)&gt;=0),1,0)</f>
        <v>0</v>
      </c>
    </row>
    <row r="22" customFormat="false" ht="15" hidden="false" customHeight="false" outlineLevel="0" collapsed="false">
      <c r="B22" s="39"/>
      <c r="C22" s="40"/>
      <c r="D22" s="25"/>
      <c r="E22" s="22"/>
      <c r="F22" s="41" t="str">
        <f aca="false">IF(L22=1,ROUND(IF(ISNUMBER(C22),C22,1)*D22,2),"")</f>
        <v/>
      </c>
      <c r="G22" s="42" t="str">
        <f aca="false">IF(L22=1,ROUND(F22*J22,2),"")</f>
        <v/>
      </c>
      <c r="H22" s="41" t="str">
        <f aca="false">IF(L22=1,F22+G22,"")</f>
        <v/>
      </c>
      <c r="J22" s="43" t="n">
        <f aca="false">IF(ISNUMBER(E22),E22,Inv_Default)</f>
        <v>0.15</v>
      </c>
      <c r="K22" s="44" t="n">
        <f aca="false">IF(AND(L22=1,COUNTIFS(J$10:J22,J22,L$10:L22,1)=1),ROUND(SUMIFS(F$10:F$29,J$10:J$29,J22,L$10:L$29,1)*J22,2),0)</f>
        <v>0</v>
      </c>
      <c r="L22" s="44" t="n">
        <f aca="false">IF(AND(ISNUMBER(D22),ISNUMBER(J22),N(J22)&gt;=0),1,0)</f>
        <v>0</v>
      </c>
    </row>
    <row r="23" customFormat="false" ht="15" hidden="false" customHeight="false" outlineLevel="0" collapsed="false">
      <c r="B23" s="39"/>
      <c r="C23" s="40"/>
      <c r="D23" s="25"/>
      <c r="E23" s="22"/>
      <c r="F23" s="41" t="str">
        <f aca="false">IF(L23=1,ROUND(IF(ISNUMBER(C23),C23,1)*D23,2),"")</f>
        <v/>
      </c>
      <c r="G23" s="42" t="str">
        <f aca="false">IF(L23=1,ROUND(F23*J23,2),"")</f>
        <v/>
      </c>
      <c r="H23" s="41" t="str">
        <f aca="false">IF(L23=1,F23+G23,"")</f>
        <v/>
      </c>
      <c r="J23" s="43" t="n">
        <f aca="false">IF(ISNUMBER(E23),E23,Inv_Default)</f>
        <v>0.15</v>
      </c>
      <c r="K23" s="44" t="n">
        <f aca="false">IF(AND(L23=1,COUNTIFS(J$10:J23,J23,L$10:L23,1)=1),ROUND(SUMIFS(F$10:F$29,J$10:J$29,J23,L$10:L$29,1)*J23,2),0)</f>
        <v>0</v>
      </c>
      <c r="L23" s="44" t="n">
        <f aca="false">IF(AND(ISNUMBER(D23),ISNUMBER(J23),N(J23)&gt;=0),1,0)</f>
        <v>0</v>
      </c>
    </row>
    <row r="24" customFormat="false" ht="15" hidden="false" customHeight="false" outlineLevel="0" collapsed="false">
      <c r="B24" s="39"/>
      <c r="C24" s="40"/>
      <c r="D24" s="25"/>
      <c r="E24" s="22"/>
      <c r="F24" s="41" t="str">
        <f aca="false">IF(L24=1,ROUND(IF(ISNUMBER(C24),C24,1)*D24,2),"")</f>
        <v/>
      </c>
      <c r="G24" s="42" t="str">
        <f aca="false">IF(L24=1,ROUND(F24*J24,2),"")</f>
        <v/>
      </c>
      <c r="H24" s="41" t="str">
        <f aca="false">IF(L24=1,F24+G24,"")</f>
        <v/>
      </c>
      <c r="J24" s="43" t="n">
        <f aca="false">IF(ISNUMBER(E24),E24,Inv_Default)</f>
        <v>0.15</v>
      </c>
      <c r="K24" s="44" t="n">
        <f aca="false">IF(AND(L24=1,COUNTIFS(J$10:J24,J24,L$10:L24,1)=1),ROUND(SUMIFS(F$10:F$29,J$10:J$29,J24,L$10:L$29,1)*J24,2),0)</f>
        <v>0</v>
      </c>
      <c r="L24" s="44" t="n">
        <f aca="false">IF(AND(ISNUMBER(D24),ISNUMBER(J24),N(J24)&gt;=0),1,0)</f>
        <v>0</v>
      </c>
    </row>
    <row r="25" customFormat="false" ht="15" hidden="false" customHeight="false" outlineLevel="0" collapsed="false">
      <c r="B25" s="39"/>
      <c r="C25" s="40"/>
      <c r="D25" s="25"/>
      <c r="E25" s="22"/>
      <c r="F25" s="41" t="str">
        <f aca="false">IF(L25=1,ROUND(IF(ISNUMBER(C25),C25,1)*D25,2),"")</f>
        <v/>
      </c>
      <c r="G25" s="42" t="str">
        <f aca="false">IF(L25=1,ROUND(F25*J25,2),"")</f>
        <v/>
      </c>
      <c r="H25" s="41" t="str">
        <f aca="false">IF(L25=1,F25+G25,"")</f>
        <v/>
      </c>
      <c r="J25" s="43" t="n">
        <f aca="false">IF(ISNUMBER(E25),E25,Inv_Default)</f>
        <v>0.15</v>
      </c>
      <c r="K25" s="44" t="n">
        <f aca="false">IF(AND(L25=1,COUNTIFS(J$10:J25,J25,L$10:L25,1)=1),ROUND(SUMIFS(F$10:F$29,J$10:J$29,J25,L$10:L$29,1)*J25,2),0)</f>
        <v>0</v>
      </c>
      <c r="L25" s="44" t="n">
        <f aca="false">IF(AND(ISNUMBER(D25),ISNUMBER(J25),N(J25)&gt;=0),1,0)</f>
        <v>0</v>
      </c>
    </row>
    <row r="26" customFormat="false" ht="15" hidden="false" customHeight="false" outlineLevel="0" collapsed="false">
      <c r="B26" s="39"/>
      <c r="C26" s="40"/>
      <c r="D26" s="25"/>
      <c r="E26" s="22"/>
      <c r="F26" s="41" t="str">
        <f aca="false">IF(L26=1,ROUND(IF(ISNUMBER(C26),C26,1)*D26,2),"")</f>
        <v/>
      </c>
      <c r="G26" s="42" t="str">
        <f aca="false">IF(L26=1,ROUND(F26*J26,2),"")</f>
        <v/>
      </c>
      <c r="H26" s="41" t="str">
        <f aca="false">IF(L26=1,F26+G26,"")</f>
        <v/>
      </c>
      <c r="J26" s="43" t="n">
        <f aca="false">IF(ISNUMBER(E26),E26,Inv_Default)</f>
        <v>0.15</v>
      </c>
      <c r="K26" s="44" t="n">
        <f aca="false">IF(AND(L26=1,COUNTIFS(J$10:J26,J26,L$10:L26,1)=1),ROUND(SUMIFS(F$10:F$29,J$10:J$29,J26,L$10:L$29,1)*J26,2),0)</f>
        <v>0</v>
      </c>
      <c r="L26" s="44" t="n">
        <f aca="false">IF(AND(ISNUMBER(D26),ISNUMBER(J26),N(J26)&gt;=0),1,0)</f>
        <v>0</v>
      </c>
    </row>
    <row r="27" customFormat="false" ht="15" hidden="false" customHeight="false" outlineLevel="0" collapsed="false">
      <c r="B27" s="39"/>
      <c r="C27" s="40"/>
      <c r="D27" s="25"/>
      <c r="E27" s="22"/>
      <c r="F27" s="41" t="str">
        <f aca="false">IF(L27=1,ROUND(IF(ISNUMBER(C27),C27,1)*D27,2),"")</f>
        <v/>
      </c>
      <c r="G27" s="42" t="str">
        <f aca="false">IF(L27=1,ROUND(F27*J27,2),"")</f>
        <v/>
      </c>
      <c r="H27" s="41" t="str">
        <f aca="false">IF(L27=1,F27+G27,"")</f>
        <v/>
      </c>
      <c r="J27" s="43" t="n">
        <f aca="false">IF(ISNUMBER(E27),E27,Inv_Default)</f>
        <v>0.15</v>
      </c>
      <c r="K27" s="44" t="n">
        <f aca="false">IF(AND(L27=1,COUNTIFS(J$10:J27,J27,L$10:L27,1)=1),ROUND(SUMIFS(F$10:F$29,J$10:J$29,J27,L$10:L$29,1)*J27,2),0)</f>
        <v>0</v>
      </c>
      <c r="L27" s="44" t="n">
        <f aca="false">IF(AND(ISNUMBER(D27),ISNUMBER(J27),N(J27)&gt;=0),1,0)</f>
        <v>0</v>
      </c>
    </row>
    <row r="28" customFormat="false" ht="15" hidden="false" customHeight="false" outlineLevel="0" collapsed="false">
      <c r="B28" s="39"/>
      <c r="C28" s="40"/>
      <c r="D28" s="25"/>
      <c r="E28" s="22"/>
      <c r="F28" s="41" t="str">
        <f aca="false">IF(L28=1,ROUND(IF(ISNUMBER(C28),C28,1)*D28,2),"")</f>
        <v/>
      </c>
      <c r="G28" s="42" t="str">
        <f aca="false">IF(L28=1,ROUND(F28*J28,2),"")</f>
        <v/>
      </c>
      <c r="H28" s="41" t="str">
        <f aca="false">IF(L28=1,F28+G28,"")</f>
        <v/>
      </c>
      <c r="J28" s="43" t="n">
        <f aca="false">IF(ISNUMBER(E28),E28,Inv_Default)</f>
        <v>0.15</v>
      </c>
      <c r="K28" s="44" t="n">
        <f aca="false">IF(AND(L28=1,COUNTIFS(J$10:J28,J28,L$10:L28,1)=1),ROUND(SUMIFS(F$10:F$29,J$10:J$29,J28,L$10:L$29,1)*J28,2),0)</f>
        <v>0</v>
      </c>
      <c r="L28" s="44" t="n">
        <f aca="false">IF(AND(ISNUMBER(D28),ISNUMBER(J28),N(J28)&gt;=0),1,0)</f>
        <v>0</v>
      </c>
    </row>
    <row r="29" customFormat="false" ht="15" hidden="false" customHeight="false" outlineLevel="0" collapsed="false">
      <c r="B29" s="39"/>
      <c r="C29" s="40"/>
      <c r="D29" s="25"/>
      <c r="E29" s="22"/>
      <c r="F29" s="41" t="str">
        <f aca="false">IF(L29=1,ROUND(IF(ISNUMBER(C29),C29,1)*D29,2),"")</f>
        <v/>
      </c>
      <c r="G29" s="42" t="str">
        <f aca="false">IF(L29=1,ROUND(F29*J29,2),"")</f>
        <v/>
      </c>
      <c r="H29" s="41" t="str">
        <f aca="false">IF(L29=1,F29+G29,"")</f>
        <v/>
      </c>
      <c r="J29" s="43" t="n">
        <f aca="false">IF(ISNUMBER(E29),E29,Inv_Default)</f>
        <v>0.15</v>
      </c>
      <c r="K29" s="44" t="n">
        <f aca="false">IF(AND(L29=1,COUNTIFS(J$10:J29,J29,L$10:L29,1)=1),ROUND(SUMIFS(F$10:F$29,J$10:J$29,J29,L$10:L$29,1)*J29,2),0)</f>
        <v>0</v>
      </c>
      <c r="L29" s="44" t="n">
        <f aca="false">IF(AND(ISNUMBER(D29),ISNUMBER(J29),N(J29)&gt;=0),1,0)</f>
        <v>0</v>
      </c>
    </row>
    <row r="31" customFormat="false" ht="19.5" hidden="false" customHeight="true" outlineLevel="0" collapsed="false">
      <c r="B31" s="5" t="s">
        <v>97</v>
      </c>
      <c r="C31" s="6"/>
      <c r="D31" s="6"/>
      <c r="E31" s="6"/>
      <c r="F31" s="6"/>
      <c r="G31" s="6"/>
      <c r="H31" s="6"/>
    </row>
    <row r="32" customFormat="false" ht="18" hidden="false" customHeight="true" outlineLevel="0" collapsed="false">
      <c r="B32" s="32"/>
      <c r="C32" s="33"/>
      <c r="D32" s="33"/>
      <c r="E32" s="33"/>
      <c r="F32" s="33" t="s">
        <v>98</v>
      </c>
      <c r="G32" s="33" t="s">
        <v>32</v>
      </c>
      <c r="H32" s="33" t="s">
        <v>99</v>
      </c>
    </row>
    <row r="33" customFormat="false" ht="15" hidden="false" customHeight="false" outlineLevel="0" collapsed="false">
      <c r="B33" s="45" t="s">
        <v>100</v>
      </c>
      <c r="C33" s="45"/>
      <c r="D33" s="45"/>
      <c r="E33" s="45"/>
      <c r="F33" s="42" t="n">
        <f aca="false">SUM(F10:F29)</f>
        <v>32.76</v>
      </c>
      <c r="G33" s="42" t="n">
        <f aca="false">SUM(G10:G29)</f>
        <v>4.93</v>
      </c>
      <c r="H33" s="42" t="n">
        <f aca="false">F33+G33</f>
        <v>37.69</v>
      </c>
    </row>
    <row r="34" customFormat="false" ht="15" hidden="false" customHeight="false" outlineLevel="0" collapsed="false">
      <c r="B34" s="45" t="s">
        <v>101</v>
      </c>
      <c r="C34" s="45"/>
      <c r="D34" s="45"/>
      <c r="E34" s="45"/>
      <c r="F34" s="42" t="n">
        <f aca="false">SUM(F10:F29)</f>
        <v>32.76</v>
      </c>
      <c r="G34" s="42" t="n">
        <f aca="false">SUM(K10:K29)</f>
        <v>4.91</v>
      </c>
      <c r="H34" s="42" t="n">
        <f aca="false">F34+G34</f>
        <v>37.67</v>
      </c>
    </row>
    <row r="35" customFormat="false" ht="15" hidden="false" customHeight="false" outlineLevel="0" collapsed="false">
      <c r="B35" s="45" t="s">
        <v>102</v>
      </c>
      <c r="C35" s="45"/>
      <c r="D35" s="45"/>
      <c r="E35" s="45"/>
      <c r="G35" s="42" t="n">
        <f aca="false">Inv_A-Inv_B</f>
        <v>0.0199999999999996</v>
      </c>
    </row>
    <row r="36" customFormat="false" ht="15" hidden="false" customHeight="false" outlineLevel="0" collapsed="false">
      <c r="B36" s="18" t="s">
        <v>103</v>
      </c>
      <c r="G36" s="46" t="n">
        <f aca="false">SUM(L10:L29)</f>
        <v>5</v>
      </c>
    </row>
    <row r="38" customFormat="false" ht="30" hidden="false" customHeight="true" outlineLevel="0" collapsed="false">
      <c r="B38" s="20" t="s">
        <v>104</v>
      </c>
      <c r="C38" s="20"/>
      <c r="D38" s="20"/>
      <c r="E38" s="20"/>
      <c r="F38" s="20"/>
      <c r="G38" s="20"/>
      <c r="H38" s="20"/>
    </row>
    <row r="39" customFormat="false" ht="15" hidden="false" customHeight="false" outlineLevel="0" collapsed="false">
      <c r="B39" s="20"/>
      <c r="C39" s="20"/>
      <c r="D39" s="20"/>
      <c r="E39" s="20"/>
      <c r="F39" s="20"/>
      <c r="G39" s="20"/>
      <c r="H39" s="20"/>
    </row>
  </sheetData>
  <mergeCells count="5">
    <mergeCell ref="B7:E7"/>
    <mergeCell ref="B33:E33"/>
    <mergeCell ref="B34:E34"/>
    <mergeCell ref="B35:E35"/>
    <mergeCell ref="B38:H39"/>
  </mergeCells>
  <dataValidations count="3">
    <dataValidation allowBlank="true" error="Enter a rate of zero or more." errorStyle="stop" errorTitle="VAT rate" operator="greaterThanOrEqual" showDropDown="false" showErrorMessage="true" showInputMessage="false" sqref="F7" type="decimal">
      <formula1>0</formula1>
      <formula2>0</formula2>
    </dataValidation>
    <dataValidation allowBlank="true" error="Enter a number." errorStyle="stop" errorTitle="Unit price" operator="between" showDropDown="false" showErrorMessage="true" showInputMessage="false" sqref="D10:D29" type="decimal">
      <formula1>-1000000000000000</formula1>
      <formula2>0</formula2>
    </dataValidation>
    <dataValidation allowBlank="true" error="Enter a rate of zero or more, or leave blank." errorStyle="stop" errorTitle="VAT rate" operator="greaterThanOrEqual" showDropDown="false" showErrorMessage="true" showInputMessage="false" sqref="E10:E29" type="decimal">
      <formula1>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5" min="3" style="0" width="16"/>
    <col collapsed="false" customWidth="true" hidden="false" outlineLevel="0" max="6" min="6" style="0" width="40"/>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51</v>
      </c>
      <c r="C2" s="1"/>
      <c r="D2" s="1"/>
      <c r="E2" s="1"/>
      <c r="F2" s="1"/>
      <c r="G2" s="1"/>
    </row>
    <row r="3" customFormat="false" ht="19.5" hidden="false" customHeight="true" outlineLevel="0" collapsed="false">
      <c r="A3" s="1"/>
      <c r="B3" s="3" t="s">
        <v>105</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106</v>
      </c>
      <c r="C7" s="6"/>
      <c r="D7" s="6"/>
      <c r="E7" s="6"/>
      <c r="F7" s="6"/>
    </row>
    <row r="8" customFormat="false" ht="30" hidden="false" customHeight="true" outlineLevel="0" collapsed="false">
      <c r="B8" s="7" t="s">
        <v>107</v>
      </c>
      <c r="C8" s="7"/>
      <c r="D8" s="7"/>
      <c r="E8" s="7"/>
      <c r="F8" s="7"/>
    </row>
    <row r="9" customFormat="false" ht="15" hidden="false" customHeight="false" outlineLevel="0" collapsed="false">
      <c r="B9" s="18" t="s">
        <v>108</v>
      </c>
      <c r="C9" s="25" t="n">
        <v>2000</v>
      </c>
    </row>
    <row r="10" customFormat="false" ht="15" hidden="false" customHeight="false" outlineLevel="0" collapsed="false">
      <c r="B10" s="18" t="s">
        <v>16</v>
      </c>
      <c r="C10" s="22" t="n">
        <v>0.05</v>
      </c>
    </row>
    <row r="11" customFormat="false" ht="15" hidden="false" customHeight="true" outlineLevel="0" collapsed="false">
      <c r="B11" s="47" t="s">
        <v>32</v>
      </c>
      <c r="C11" s="42" t="n">
        <f aca="false">ROUND(C9*C10,2)</f>
        <v>100</v>
      </c>
      <c r="D11" s="20" t="s">
        <v>109</v>
      </c>
      <c r="E11" s="20"/>
      <c r="F11" s="20"/>
    </row>
    <row r="12" customFormat="false" ht="15" hidden="false" customHeight="true" outlineLevel="0" collapsed="false">
      <c r="B12" s="47" t="s">
        <v>110</v>
      </c>
      <c r="C12" s="42" t="n">
        <f aca="false">C9+C11</f>
        <v>2100</v>
      </c>
      <c r="D12" s="20" t="s">
        <v>111</v>
      </c>
      <c r="E12" s="20"/>
      <c r="F12" s="20"/>
    </row>
    <row r="14" customFormat="false" ht="19.5" hidden="false" customHeight="true" outlineLevel="0" collapsed="false">
      <c r="B14" s="5" t="s">
        <v>112</v>
      </c>
      <c r="C14" s="6"/>
      <c r="D14" s="6"/>
      <c r="E14" s="6"/>
      <c r="F14" s="6"/>
    </row>
    <row r="15" customFormat="false" ht="30" hidden="false" customHeight="true" outlineLevel="0" collapsed="false">
      <c r="B15" s="7" t="s">
        <v>113</v>
      </c>
      <c r="C15" s="7"/>
      <c r="D15" s="7"/>
      <c r="E15" s="7"/>
      <c r="F15" s="7"/>
    </row>
    <row r="16" customFormat="false" ht="15" hidden="false" customHeight="false" outlineLevel="0" collapsed="false">
      <c r="B16" s="18" t="s">
        <v>114</v>
      </c>
      <c r="C16" s="25" t="n">
        <v>1150</v>
      </c>
    </row>
    <row r="17" customFormat="false" ht="15" hidden="false" customHeight="false" outlineLevel="0" collapsed="false">
      <c r="B17" s="18" t="s">
        <v>16</v>
      </c>
      <c r="C17" s="22" t="n">
        <v>0.15</v>
      </c>
    </row>
    <row r="18" customFormat="false" ht="15" hidden="false" customHeight="true" outlineLevel="0" collapsed="false">
      <c r="B18" s="47" t="s">
        <v>98</v>
      </c>
      <c r="C18" s="42" t="n">
        <f aca="false">ROUND(C16/(1+C17),2)</f>
        <v>1000</v>
      </c>
      <c r="D18" s="20" t="s">
        <v>115</v>
      </c>
      <c r="E18" s="20"/>
      <c r="F18" s="20"/>
    </row>
    <row r="19" customFormat="false" ht="15" hidden="false" customHeight="true" outlineLevel="0" collapsed="false">
      <c r="B19" s="47" t="s">
        <v>32</v>
      </c>
      <c r="C19" s="42" t="n">
        <f aca="false">C16-C18</f>
        <v>150</v>
      </c>
      <c r="D19" s="20" t="s">
        <v>116</v>
      </c>
      <c r="E19" s="20"/>
      <c r="F19" s="20"/>
    </row>
    <row r="20" customFormat="false" ht="15" hidden="false" customHeight="true" outlineLevel="0" collapsed="false">
      <c r="B20" s="47" t="s">
        <v>117</v>
      </c>
      <c r="C20" s="42" t="n">
        <f aca="false">C16*C17</f>
        <v>172.5</v>
      </c>
      <c r="D20" s="20" t="s">
        <v>118</v>
      </c>
      <c r="E20" s="20"/>
      <c r="F20" s="20"/>
    </row>
    <row r="22" customFormat="false" ht="19.5" hidden="false" customHeight="true" outlineLevel="0" collapsed="false">
      <c r="B22" s="5" t="s">
        <v>119</v>
      </c>
      <c r="C22" s="6"/>
      <c r="D22" s="6"/>
      <c r="E22" s="6"/>
      <c r="F22" s="6"/>
    </row>
    <row r="23" customFormat="false" ht="30" hidden="false" customHeight="true" outlineLevel="0" collapsed="false">
      <c r="B23" s="7" t="s">
        <v>120</v>
      </c>
      <c r="C23" s="7"/>
      <c r="D23" s="7"/>
      <c r="E23" s="7"/>
      <c r="F23" s="7"/>
    </row>
    <row r="24" customFormat="false" ht="15" hidden="false" customHeight="false" outlineLevel="0" collapsed="false">
      <c r="B24" s="18" t="s">
        <v>121</v>
      </c>
      <c r="C24" s="25" t="n">
        <v>240</v>
      </c>
    </row>
    <row r="25" customFormat="false" ht="15" hidden="false" customHeight="false" outlineLevel="0" collapsed="false">
      <c r="B25" s="18" t="s">
        <v>16</v>
      </c>
      <c r="C25" s="22" t="n">
        <v>0.2</v>
      </c>
    </row>
    <row r="26" customFormat="false" ht="15" hidden="false" customHeight="true" outlineLevel="0" collapsed="false">
      <c r="B26" s="47" t="s">
        <v>98</v>
      </c>
      <c r="C26" s="42" t="n">
        <f aca="false">ROUND(C24/(1+C25),2)</f>
        <v>200</v>
      </c>
      <c r="D26" s="20" t="s">
        <v>122</v>
      </c>
      <c r="E26" s="20"/>
      <c r="F26" s="20"/>
    </row>
    <row r="27" customFormat="false" ht="15" hidden="false" customHeight="true" outlineLevel="0" collapsed="false">
      <c r="B27" s="47" t="s">
        <v>32</v>
      </c>
      <c r="C27" s="42" t="n">
        <f aca="false">C24-C26</f>
        <v>40</v>
      </c>
      <c r="D27" s="20" t="s">
        <v>123</v>
      </c>
      <c r="E27" s="20"/>
      <c r="F27" s="20"/>
    </row>
    <row r="28" customFormat="false" ht="15" hidden="false" customHeight="true" outlineLevel="0" collapsed="false">
      <c r="B28" s="47" t="s">
        <v>124</v>
      </c>
      <c r="C28" s="31" t="n">
        <f aca="false">C27/C24</f>
        <v>0.166666666666667</v>
      </c>
      <c r="D28" s="20" t="s">
        <v>125</v>
      </c>
      <c r="E28" s="20"/>
      <c r="F28" s="20"/>
    </row>
    <row r="30" customFormat="false" ht="19.5" hidden="false" customHeight="true" outlineLevel="0" collapsed="false">
      <c r="B30" s="5" t="s">
        <v>126</v>
      </c>
      <c r="C30" s="6"/>
      <c r="D30" s="6"/>
      <c r="E30" s="6"/>
      <c r="F30" s="6"/>
    </row>
    <row r="31" customFormat="false" ht="30" hidden="false" customHeight="true" outlineLevel="0" collapsed="false">
      <c r="B31" s="7" t="s">
        <v>127</v>
      </c>
      <c r="C31" s="7"/>
      <c r="D31" s="7"/>
      <c r="E31" s="7"/>
      <c r="F31" s="7"/>
    </row>
    <row r="32" customFormat="false" ht="15" hidden="false" customHeight="false" outlineLevel="0" collapsed="false">
      <c r="B32" s="18" t="s">
        <v>98</v>
      </c>
      <c r="C32" s="25" t="n">
        <v>3400</v>
      </c>
    </row>
    <row r="33" customFormat="false" ht="15" hidden="false" customHeight="false" outlineLevel="0" collapsed="false">
      <c r="B33" s="18" t="s">
        <v>99</v>
      </c>
      <c r="C33" s="25" t="n">
        <v>3910</v>
      </c>
    </row>
    <row r="34" customFormat="false" ht="15" hidden="false" customHeight="true" outlineLevel="0" collapsed="false">
      <c r="B34" s="47" t="s">
        <v>32</v>
      </c>
      <c r="C34" s="42" t="n">
        <f aca="false">C33-C32</f>
        <v>510</v>
      </c>
      <c r="D34" s="20" t="s">
        <v>128</v>
      </c>
      <c r="E34" s="20"/>
      <c r="F34" s="20"/>
    </row>
    <row r="35" customFormat="false" ht="15" hidden="false" customHeight="true" outlineLevel="0" collapsed="false">
      <c r="B35" s="47" t="s">
        <v>36</v>
      </c>
      <c r="C35" s="31" t="n">
        <f aca="false">C34/C32</f>
        <v>0.15</v>
      </c>
      <c r="D35" s="20" t="s">
        <v>129</v>
      </c>
      <c r="E35" s="20"/>
      <c r="F35" s="20"/>
    </row>
    <row r="36" customFormat="false" ht="15" hidden="false" customHeight="true" outlineLevel="0" collapsed="false">
      <c r="B36" s="47" t="s">
        <v>130</v>
      </c>
      <c r="C36" s="31" t="n">
        <f aca="false">C34/C33</f>
        <v>0.130434782608696</v>
      </c>
      <c r="D36" s="20" t="s">
        <v>131</v>
      </c>
      <c r="E36" s="20"/>
      <c r="F36" s="20"/>
    </row>
    <row r="38" customFormat="false" ht="15" hidden="false" customHeight="true" outlineLevel="0" collapsed="false">
      <c r="B38" s="15" t="s">
        <v>132</v>
      </c>
      <c r="C38" s="15"/>
      <c r="D38" s="15"/>
      <c r="E38" s="15"/>
      <c r="F38" s="15"/>
    </row>
  </sheetData>
  <mergeCells count="16">
    <mergeCell ref="B8:F8"/>
    <mergeCell ref="D11:F11"/>
    <mergeCell ref="D12:F12"/>
    <mergeCell ref="B15:F15"/>
    <mergeCell ref="D18:F18"/>
    <mergeCell ref="D19:F19"/>
    <mergeCell ref="D20:F20"/>
    <mergeCell ref="B23:F23"/>
    <mergeCell ref="D26:F26"/>
    <mergeCell ref="D27:F27"/>
    <mergeCell ref="D28:F28"/>
    <mergeCell ref="B31:F31"/>
    <mergeCell ref="D34:F34"/>
    <mergeCell ref="D35:F35"/>
    <mergeCell ref="D36:F36"/>
    <mergeCell ref="B38:F38"/>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53</v>
      </c>
      <c r="C2" s="1"/>
      <c r="D2" s="1"/>
      <c r="E2" s="1"/>
    </row>
    <row r="3" customFormat="false" ht="19.5" hidden="false" customHeight="true" outlineLevel="0" collapsed="false">
      <c r="A3" s="1"/>
      <c r="B3" s="3" t="s">
        <v>133</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134</v>
      </c>
      <c r="C7" s="6"/>
      <c r="D7" s="6"/>
    </row>
    <row r="8" customFormat="false" ht="19.5" hidden="false" customHeight="true" outlineLevel="0" collapsed="false">
      <c r="B8" s="32" t="s">
        <v>135</v>
      </c>
      <c r="C8" s="33" t="s">
        <v>136</v>
      </c>
      <c r="D8" s="33" t="s">
        <v>137</v>
      </c>
    </row>
    <row r="9" customFormat="false" ht="30" hidden="false" customHeight="true" outlineLevel="0" collapsed="false">
      <c r="B9" s="48" t="s">
        <v>138</v>
      </c>
      <c r="C9" s="49" t="s">
        <v>139</v>
      </c>
      <c r="D9" s="50" t="s">
        <v>140</v>
      </c>
    </row>
    <row r="10" customFormat="false" ht="30" hidden="false" customHeight="true" outlineLevel="0" collapsed="false">
      <c r="B10" s="48" t="s">
        <v>141</v>
      </c>
      <c r="C10" s="49" t="s">
        <v>142</v>
      </c>
      <c r="D10" s="50" t="s">
        <v>143</v>
      </c>
    </row>
    <row r="11" customFormat="false" ht="30" hidden="false" customHeight="true" outlineLevel="0" collapsed="false">
      <c r="B11" s="48" t="s">
        <v>144</v>
      </c>
      <c r="C11" s="49" t="s">
        <v>145</v>
      </c>
      <c r="D11" s="50" t="s">
        <v>146</v>
      </c>
    </row>
    <row r="12" customFormat="false" ht="30" hidden="false" customHeight="true" outlineLevel="0" collapsed="false">
      <c r="B12" s="48" t="s">
        <v>147</v>
      </c>
      <c r="C12" s="49" t="s">
        <v>148</v>
      </c>
      <c r="D12" s="50" t="s">
        <v>149</v>
      </c>
    </row>
    <row r="13" customFormat="false" ht="30" hidden="false" customHeight="true" outlineLevel="0" collapsed="false">
      <c r="B13" s="48" t="s">
        <v>150</v>
      </c>
      <c r="C13" s="49" t="s">
        <v>148</v>
      </c>
      <c r="D13" s="50" t="s">
        <v>149</v>
      </c>
    </row>
    <row r="14" customFormat="false" ht="30" hidden="false" customHeight="true" outlineLevel="0" collapsed="false">
      <c r="B14" s="48" t="s">
        <v>36</v>
      </c>
      <c r="C14" s="49" t="s">
        <v>151</v>
      </c>
      <c r="D14" s="50" t="s">
        <v>152</v>
      </c>
    </row>
    <row r="15" customFormat="false" ht="30" hidden="false" customHeight="true" outlineLevel="0" collapsed="false">
      <c r="B15" s="48" t="s">
        <v>34</v>
      </c>
      <c r="C15" s="49" t="s">
        <v>153</v>
      </c>
      <c r="D15" s="50" t="s">
        <v>154</v>
      </c>
    </row>
    <row r="17" customFormat="false" ht="19.5" hidden="false" customHeight="true" outlineLevel="0" collapsed="false">
      <c r="B17" s="5" t="s">
        <v>155</v>
      </c>
      <c r="C17" s="6"/>
      <c r="D17" s="6"/>
    </row>
    <row r="18" customFormat="false" ht="18" hidden="false" customHeight="true" outlineLevel="0" collapsed="false">
      <c r="B18" s="7" t="s">
        <v>156</v>
      </c>
      <c r="C18" s="7"/>
      <c r="D18" s="7"/>
    </row>
    <row r="19" customFormat="false" ht="30" hidden="false" customHeight="true" outlineLevel="0" collapsed="false">
      <c r="B19" s="7" t="s">
        <v>157</v>
      </c>
      <c r="C19" s="7"/>
      <c r="D19" s="7"/>
    </row>
    <row r="20" customFormat="false" ht="18" hidden="false" customHeight="true" outlineLevel="0" collapsed="false">
      <c r="B20" s="7" t="s">
        <v>158</v>
      </c>
      <c r="C20" s="7"/>
      <c r="D20" s="7"/>
    </row>
    <row r="21" customFormat="false" ht="30" hidden="false" customHeight="true" outlineLevel="0" collapsed="false">
      <c r="B21" s="7" t="s">
        <v>159</v>
      </c>
      <c r="C21" s="7"/>
      <c r="D21" s="7"/>
    </row>
    <row r="22" customFormat="false" ht="18" hidden="false" customHeight="true" outlineLevel="0" collapsed="false">
      <c r="B22" s="7" t="s">
        <v>160</v>
      </c>
      <c r="C22" s="7"/>
      <c r="D22" s="7"/>
    </row>
    <row r="24" customFormat="false" ht="19.5" hidden="false" customHeight="true" outlineLevel="0" collapsed="false">
      <c r="B24" s="5" t="s">
        <v>161</v>
      </c>
      <c r="C24" s="6"/>
      <c r="D24" s="6"/>
    </row>
    <row r="25" customFormat="false" ht="18" hidden="false" customHeight="true" outlineLevel="0" collapsed="false">
      <c r="B25" s="8" t="s">
        <v>162</v>
      </c>
      <c r="C25" s="7" t="s">
        <v>163</v>
      </c>
      <c r="D25" s="7"/>
    </row>
    <row r="26" customFormat="false" ht="18" hidden="false" customHeight="true" outlineLevel="0" collapsed="false">
      <c r="B26" s="8" t="s">
        <v>60</v>
      </c>
      <c r="C26" s="51" t="s">
        <v>164</v>
      </c>
      <c r="D26" s="51"/>
    </row>
    <row r="27" customFormat="false" ht="18" hidden="false" customHeight="true" outlineLevel="0" collapsed="false">
      <c r="B27" s="8" t="s">
        <v>165</v>
      </c>
      <c r="C27" s="51" t="s">
        <v>166</v>
      </c>
      <c r="D27" s="51"/>
    </row>
    <row r="28" customFormat="false" ht="18" hidden="false" customHeight="true" outlineLevel="0" collapsed="false">
      <c r="B28" s="8" t="s">
        <v>36</v>
      </c>
      <c r="C28" s="51" t="s">
        <v>167</v>
      </c>
      <c r="D28" s="51"/>
    </row>
    <row r="30" customFormat="false" ht="19.5" hidden="false" customHeight="true" outlineLevel="0" collapsed="false">
      <c r="B30" s="5" t="s">
        <v>168</v>
      </c>
      <c r="C30" s="6"/>
      <c r="D30" s="6"/>
    </row>
    <row r="31" customFormat="false" ht="15" hidden="false" customHeight="false" outlineLevel="0" collapsed="false">
      <c r="B31" s="52" t="s">
        <v>169</v>
      </c>
      <c r="C31" s="18" t="s">
        <v>170</v>
      </c>
    </row>
    <row r="32" customFormat="false" ht="15" hidden="false" customHeight="false" outlineLevel="0" collapsed="false">
      <c r="B32" s="52" t="s">
        <v>171</v>
      </c>
      <c r="C32" s="18" t="s">
        <v>172</v>
      </c>
    </row>
    <row r="33" customFormat="false" ht="15" hidden="false" customHeight="false" outlineLevel="0" collapsed="false">
      <c r="B33" s="52" t="s">
        <v>173</v>
      </c>
      <c r="C33" s="18" t="s">
        <v>174</v>
      </c>
    </row>
    <row r="34" customFormat="false" ht="15" hidden="false" customHeight="false" outlineLevel="0" collapsed="false">
      <c r="B34" s="52" t="s">
        <v>175</v>
      </c>
      <c r="C34" s="18" t="s">
        <v>176</v>
      </c>
    </row>
    <row r="35" customFormat="false" ht="15" hidden="false" customHeight="false" outlineLevel="0" collapsed="false">
      <c r="B35" s="52" t="s">
        <v>177</v>
      </c>
      <c r="C35" s="18" t="s">
        <v>178</v>
      </c>
    </row>
    <row r="36" customFormat="false" ht="15" hidden="false" customHeight="false" outlineLevel="0" collapsed="false">
      <c r="B36" s="52" t="s">
        <v>179</v>
      </c>
      <c r="C36" s="18" t="s">
        <v>180</v>
      </c>
    </row>
    <row r="37" customFormat="false" ht="15" hidden="false" customHeight="false" outlineLevel="0" collapsed="false">
      <c r="B37" s="52" t="s">
        <v>181</v>
      </c>
      <c r="C37" s="18" t="s">
        <v>182</v>
      </c>
    </row>
    <row r="38" customFormat="false" ht="15" hidden="false" customHeight="false" outlineLevel="0" collapsed="false">
      <c r="B38" s="52" t="s">
        <v>183</v>
      </c>
      <c r="C38" s="18" t="s">
        <v>184</v>
      </c>
    </row>
    <row r="39" customFormat="false" ht="15" hidden="false" customHeight="false" outlineLevel="0" collapsed="false">
      <c r="B39" s="52" t="s">
        <v>185</v>
      </c>
      <c r="C39" s="18" t="s">
        <v>186</v>
      </c>
    </row>
  </sheetData>
  <mergeCells count="9">
    <mergeCell ref="B18:D18"/>
    <mergeCell ref="B19:D19"/>
    <mergeCell ref="B20:D20"/>
    <mergeCell ref="B21:D21"/>
    <mergeCell ref="B22:D22"/>
    <mergeCell ref="C25:D25"/>
    <mergeCell ref="C26:D26"/>
    <mergeCell ref="C27:D27"/>
    <mergeCell ref="C28:D28"/>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55</v>
      </c>
      <c r="C2" s="1"/>
      <c r="D2" s="1"/>
      <c r="E2" s="1"/>
      <c r="F2" s="1"/>
    </row>
    <row r="3" customFormat="false" ht="19.5" hidden="false" customHeight="true" outlineLevel="0" collapsed="false">
      <c r="A3" s="1"/>
      <c r="B3" s="3" t="s">
        <v>187</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32" t="s">
        <v>188</v>
      </c>
      <c r="C7" s="33" t="s">
        <v>189</v>
      </c>
      <c r="D7" s="33" t="s">
        <v>190</v>
      </c>
      <c r="E7" s="33" t="s">
        <v>135</v>
      </c>
    </row>
    <row r="8" customFormat="false" ht="15" hidden="false" customHeight="false" outlineLevel="0" collapsed="false">
      <c r="B8" s="53" t="s">
        <v>191</v>
      </c>
      <c r="C8" s="54" t="n">
        <f aca="false">'Worked Examples'!C11</f>
        <v>100</v>
      </c>
      <c r="D8" s="55" t="n">
        <v>100</v>
      </c>
      <c r="E8" s="56" t="str">
        <f aca="false">IF(ISNUMBER(C8),IF(ROUND(C8,2)=ROUND(D8,2),"PASS","FAIL"),"FAIL")</f>
        <v>PASS</v>
      </c>
    </row>
    <row r="9" customFormat="false" ht="15" hidden="false" customHeight="false" outlineLevel="0" collapsed="false">
      <c r="B9" s="53" t="s">
        <v>192</v>
      </c>
      <c r="C9" s="54" t="n">
        <f aca="false">'Worked Examples'!C12</f>
        <v>2100</v>
      </c>
      <c r="D9" s="55" t="n">
        <v>2100</v>
      </c>
      <c r="E9" s="56" t="str">
        <f aca="false">IF(ISNUMBER(C9),IF(ROUND(C9,2)=ROUND(D9,2),"PASS","FAIL"),"FAIL")</f>
        <v>PASS</v>
      </c>
    </row>
    <row r="10" customFormat="false" ht="15" hidden="false" customHeight="false" outlineLevel="0" collapsed="false">
      <c r="B10" s="53" t="s">
        <v>193</v>
      </c>
      <c r="C10" s="54" t="n">
        <f aca="false">'Worked Examples'!C18</f>
        <v>1000</v>
      </c>
      <c r="D10" s="55" t="n">
        <v>1000</v>
      </c>
      <c r="E10" s="56" t="str">
        <f aca="false">IF(ISNUMBER(C10),IF(ROUND(C10,2)=ROUND(D10,2),"PASS","FAIL"),"FAIL")</f>
        <v>PASS</v>
      </c>
    </row>
    <row r="11" customFormat="false" ht="15" hidden="false" customHeight="false" outlineLevel="0" collapsed="false">
      <c r="B11" s="53" t="s">
        <v>194</v>
      </c>
      <c r="C11" s="54" t="n">
        <f aca="false">'Worked Examples'!C19</f>
        <v>150</v>
      </c>
      <c r="D11" s="55" t="n">
        <v>150</v>
      </c>
      <c r="E11" s="56" t="str">
        <f aca="false">IF(ISNUMBER(C11),IF(ROUND(C11,2)=ROUND(D11,2),"PASS","FAIL"),"FAIL")</f>
        <v>PASS</v>
      </c>
    </row>
    <row r="12" customFormat="false" ht="15" hidden="false" customHeight="false" outlineLevel="0" collapsed="false">
      <c r="B12" s="53" t="s">
        <v>195</v>
      </c>
      <c r="C12" s="54" t="n">
        <f aca="false">'Worked Examples'!C20</f>
        <v>172.5</v>
      </c>
      <c r="D12" s="55" t="n">
        <v>172.5</v>
      </c>
      <c r="E12" s="56" t="str">
        <f aca="false">IF(ISNUMBER(C12),IF(ROUND(C12,2)=ROUND(D12,2),"PASS","FAIL"),"FAIL")</f>
        <v>PASS</v>
      </c>
    </row>
    <row r="13" customFormat="false" ht="15" hidden="false" customHeight="false" outlineLevel="0" collapsed="false">
      <c r="B13" s="53" t="s">
        <v>196</v>
      </c>
      <c r="C13" s="54" t="n">
        <f aca="false">'Worked Examples'!C26</f>
        <v>200</v>
      </c>
      <c r="D13" s="55" t="n">
        <v>200</v>
      </c>
      <c r="E13" s="56" t="str">
        <f aca="false">IF(ISNUMBER(C13),IF(ROUND(C13,2)=ROUND(D13,2),"PASS","FAIL"),"FAIL")</f>
        <v>PASS</v>
      </c>
    </row>
    <row r="14" customFormat="false" ht="15" hidden="false" customHeight="false" outlineLevel="0" collapsed="false">
      <c r="B14" s="53" t="s">
        <v>197</v>
      </c>
      <c r="C14" s="57" t="n">
        <f aca="false">'Worked Examples'!C28</f>
        <v>0.166666666666667</v>
      </c>
      <c r="D14" s="58" t="n">
        <v>0.1667</v>
      </c>
      <c r="E14" s="56" t="str">
        <f aca="false">IF(ISNUMBER(C14),IF(ROUND(C14,4)=ROUND(D14,4),"PASS","FAIL"),"FAIL")</f>
        <v>PASS</v>
      </c>
    </row>
    <row r="15" customFormat="false" ht="15" hidden="false" customHeight="false" outlineLevel="0" collapsed="false">
      <c r="B15" s="53" t="s">
        <v>198</v>
      </c>
      <c r="C15" s="54" t="n">
        <f aca="false">'Worked Examples'!C34</f>
        <v>510</v>
      </c>
      <c r="D15" s="55" t="n">
        <v>510</v>
      </c>
      <c r="E15" s="56" t="str">
        <f aca="false">IF(ISNUMBER(C15),IF(ROUND(C15,2)=ROUND(D15,2),"PASS","FAIL"),"FAIL")</f>
        <v>PASS</v>
      </c>
    </row>
    <row r="16" customFormat="false" ht="15" hidden="false" customHeight="false" outlineLevel="0" collapsed="false">
      <c r="B16" s="53" t="s">
        <v>199</v>
      </c>
      <c r="C16" s="57" t="n">
        <f aca="false">'Worked Examples'!C35</f>
        <v>0.15</v>
      </c>
      <c r="D16" s="58" t="n">
        <v>0.15</v>
      </c>
      <c r="E16" s="56" t="str">
        <f aca="false">IF(ISNUMBER(C16),IF(ROUND(C16,4)=ROUND(D16,4),"PASS","FAIL"),"FAIL")</f>
        <v>PASS</v>
      </c>
    </row>
    <row r="17" customFormat="false" ht="15" hidden="false" customHeight="false" outlineLevel="0" collapsed="false">
      <c r="B17" s="53" t="s">
        <v>200</v>
      </c>
      <c r="C17" s="57" t="n">
        <f aca="false">'Worked Examples'!C36</f>
        <v>0.130434782608696</v>
      </c>
      <c r="D17" s="58" t="n">
        <v>0.1304</v>
      </c>
      <c r="E17" s="56" t="str">
        <f aca="false">IF(ISNUMBER(C17),IF(ROUND(C17,4)=ROUND(D17,4),"PASS","FAIL"),"FAIL")</f>
        <v>PASS</v>
      </c>
    </row>
    <row r="18" customFormat="false" ht="15.75" hidden="false" customHeight="true" outlineLevel="0" collapsed="false">
      <c r="B18" s="53" t="s">
        <v>201</v>
      </c>
      <c r="C18" s="59"/>
      <c r="D18" s="59"/>
      <c r="E18" s="56" t="str">
        <f aca="false">IF(ISNUMBER(Res_Net),IF(ROUND(Res_Net+Res_VAT-Res_Gross,6)=0,"PASS","FAIL"),"N/A")</f>
        <v>PASS</v>
      </c>
    </row>
    <row r="19" customFormat="false" ht="27.75" hidden="false" customHeight="true" outlineLevel="0" collapsed="false">
      <c r="B19" s="53" t="s">
        <v>202</v>
      </c>
      <c r="C19" s="59"/>
      <c r="D19" s="59"/>
      <c r="E19" s="56" t="str">
        <f aca="false">IF(AND(ISNUMBER(Res_Net),VAT_Mode&lt;&gt;"VAT amount"),IF(ABS(Res_VAT-Res_Net*VAT_Rate)&lt;=0.005*(1+VAT_Rate)+0.0000001,"PASS","FAIL"),"N/A")</f>
        <v>PASS</v>
      </c>
    </row>
    <row r="20" customFormat="false" ht="15.75" hidden="false" customHeight="true" outlineLevel="0" collapsed="false">
      <c r="B20" s="53" t="s">
        <v>203</v>
      </c>
      <c r="C20" s="59"/>
      <c r="D20" s="59"/>
      <c r="E20" s="56" t="str">
        <f aca="false">IF(ISNUMBER(Res_Net),IF('VAT Calculator'!H11=IF(VAT_Mode="Remove VAT",Res_Net,IF(VAT_Mode="VAT amount",Res_VAT,Res_Gross)),"PASS","FAIL"),"N/A")</f>
        <v>PASS</v>
      </c>
    </row>
    <row r="21" customFormat="false" ht="15.75" hidden="false" customHeight="true" outlineLevel="0" collapsed="false">
      <c r="B21" s="53" t="s">
        <v>204</v>
      </c>
      <c r="C21" s="59"/>
      <c r="D21" s="59"/>
      <c r="E21" s="56" t="str">
        <f aca="false">IF(ABS('VAT Calculator'!E28-1/6)&lt;0.000000001,"PASS","FAIL")</f>
        <v>PASS</v>
      </c>
    </row>
    <row r="22" customFormat="false" ht="27.75" hidden="false" customHeight="true" outlineLevel="0" collapsed="false">
      <c r="B22" s="53" t="s">
        <v>205</v>
      </c>
      <c r="C22" s="59"/>
      <c r="D22" s="59"/>
      <c r="E22" s="56" t="str">
        <f aca="false">IF(SUM('Invoice Rounding'!L10:L29)&gt;0,IF(ABS(Inv_Diff)&lt;=0.005*SUM('Invoice Rounding'!L10:L29)+0.0000001,"PASS","FAIL"),"N/A")</f>
        <v>PASS</v>
      </c>
    </row>
    <row r="24" customFormat="false" ht="15" hidden="false" customHeight="false" outlineLevel="0" collapsed="false">
      <c r="B24" s="60" t="s">
        <v>206</v>
      </c>
      <c r="E24" s="61" t="str">
        <f aca="false">IF(AND(COUNTIF(E8:E22,"FAIL")=0,SUMPRODUCT(--ISERROR(C8:E22))=0),"ALL PASS","REVIEW")</f>
        <v>ALL PASS</v>
      </c>
    </row>
    <row r="26" customFormat="false" ht="43.5" hidden="false" customHeight="true" outlineLevel="0" collapsed="false">
      <c r="B26" s="20" t="s">
        <v>207</v>
      </c>
      <c r="C26" s="20"/>
      <c r="D26" s="20"/>
      <c r="E26" s="20"/>
    </row>
  </sheetData>
  <mergeCells count="1">
    <mergeCell ref="B26:E26"/>
  </mergeCells>
  <conditionalFormatting sqref="E8">
    <cfRule type="expression" priority="2" aboveAverage="0" equalAverage="0" bottom="0" percent="0" rank="0" text="" dxfId="4">
      <formula>E8="FAIL"</formula>
    </cfRule>
  </conditionalFormatting>
  <conditionalFormatting sqref="E9">
    <cfRule type="expression" priority="3" aboveAverage="0" equalAverage="0" bottom="0" percent="0" rank="0" text="" dxfId="4">
      <formula>E9="FAIL"</formula>
    </cfRule>
  </conditionalFormatting>
  <conditionalFormatting sqref="E10">
    <cfRule type="expression" priority="4" aboveAverage="0" equalAverage="0" bottom="0" percent="0" rank="0" text="" dxfId="4">
      <formula>E10="FAIL"</formula>
    </cfRule>
  </conditionalFormatting>
  <conditionalFormatting sqref="E11">
    <cfRule type="expression" priority="5" aboveAverage="0" equalAverage="0" bottom="0" percent="0" rank="0" text="" dxfId="4">
      <formula>E11="FAIL"</formula>
    </cfRule>
  </conditionalFormatting>
  <conditionalFormatting sqref="E12">
    <cfRule type="expression" priority="6" aboveAverage="0" equalAverage="0" bottom="0" percent="0" rank="0" text="" dxfId="4">
      <formula>E12="FAIL"</formula>
    </cfRule>
  </conditionalFormatting>
  <conditionalFormatting sqref="E13">
    <cfRule type="expression" priority="7" aboveAverage="0" equalAverage="0" bottom="0" percent="0" rank="0" text="" dxfId="4">
      <formula>E13="FAIL"</formula>
    </cfRule>
  </conditionalFormatting>
  <conditionalFormatting sqref="E14">
    <cfRule type="expression" priority="8" aboveAverage="0" equalAverage="0" bottom="0" percent="0" rank="0" text="" dxfId="4">
      <formula>E14="FAIL"</formula>
    </cfRule>
  </conditionalFormatting>
  <conditionalFormatting sqref="E15">
    <cfRule type="expression" priority="9" aboveAverage="0" equalAverage="0" bottom="0" percent="0" rank="0" text="" dxfId="4">
      <formula>E15="FAIL"</formula>
    </cfRule>
  </conditionalFormatting>
  <conditionalFormatting sqref="E16">
    <cfRule type="expression" priority="10" aboveAverage="0" equalAverage="0" bottom="0" percent="0" rank="0" text="" dxfId="4">
      <formula>E16="FAIL"</formula>
    </cfRule>
  </conditionalFormatting>
  <conditionalFormatting sqref="E17">
    <cfRule type="expression" priority="11" aboveAverage="0" equalAverage="0" bottom="0" percent="0" rank="0" text="" dxfId="4">
      <formula>E17="FAIL"</formula>
    </cfRule>
  </conditionalFormatting>
  <conditionalFormatting sqref="E18">
    <cfRule type="expression" priority="12" aboveAverage="0" equalAverage="0" bottom="0" percent="0" rank="0" text="" dxfId="4">
      <formula>E18="FAIL"</formula>
    </cfRule>
  </conditionalFormatting>
  <conditionalFormatting sqref="E19">
    <cfRule type="expression" priority="13" aboveAverage="0" equalAverage="0" bottom="0" percent="0" rank="0" text="" dxfId="4">
      <formula>E19="FAIL"</formula>
    </cfRule>
  </conditionalFormatting>
  <conditionalFormatting sqref="E20">
    <cfRule type="expression" priority="14" aboveAverage="0" equalAverage="0" bottom="0" percent="0" rank="0" text="" dxfId="4">
      <formula>E20="FAIL"</formula>
    </cfRule>
  </conditionalFormatting>
  <conditionalFormatting sqref="E21">
    <cfRule type="expression" priority="15" aboveAverage="0" equalAverage="0" bottom="0" percent="0" rank="0" text="" dxfId="4">
      <formula>E21="FAIL"</formula>
    </cfRule>
  </conditionalFormatting>
  <conditionalFormatting sqref="E22">
    <cfRule type="expression" priority="16" aboveAverage="0" equalAverage="0" bottom="0" percent="0" rank="0" text="" dxfId="4">
      <formula>E22="FAIL"</formula>
    </cfRule>
  </conditionalFormatting>
  <conditionalFormatting sqref="E24">
    <cfRule type="expression" priority="17" aboveAverage="0" equalAverage="0" bottom="0" percent="0" rank="0" text="" dxfId="5">
      <formula>E24="REVIEW"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2026-10-04T06:45:55Z</dcterms:created>
  <dc:creator>BabaDigit</dc:creator>
  <dc:description/>
  <cp:keywords>VAT calculator add VAT remove VAT reverse VAT VAT inclusive GST Excel</cp:keywords>
  <dc:language>en-US</dc:language>
  <cp:lastModifiedBy/>
  <dcterms:modified xsi:type="dcterms:W3CDTF">2026-10-04T06:45:56Z</dcterms:modified>
  <cp:revision>0</cp:revision>
  <dc:subject>VAT calculator — add VAT, remove VAT, check an invoice</dc:subject>
  <dc:title>BabaDigit VAT Calculator</dc:title>
</cp:coreProperties>
</file>

<file path=docProps/custom.xml><?xml version="1.0" encoding="utf-8"?>
<Properties xmlns="http://schemas.openxmlformats.org/officeDocument/2006/custom-properties" xmlns:vt="http://schemas.openxmlformats.org/officeDocument/2006/docPropsVTypes"/>
</file>